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NC\06 - RTC\Campagne données 2016\02_ARCAnH RTC\02_Guide des imports\"/>
    </mc:Choice>
  </mc:AlternateContent>
  <bookViews>
    <workbookView xWindow="-15" yWindow="-15" windowWidth="12600" windowHeight="12000" firstSheet="2" activeTab="11"/>
  </bookViews>
  <sheets>
    <sheet name="Principe de l'import" sheetId="29" r:id="rId1"/>
    <sheet name="Identification" sheetId="2" r:id="rId2"/>
    <sheet name="CRP" sheetId="3" r:id="rId3"/>
    <sheet name="CN" sheetId="28" r:id="rId4"/>
    <sheet name="cpte_CN" sheetId="8" r:id="rId5"/>
    <sheet name="C_ind" sheetId="23" r:id="rId6"/>
    <sheet name="ETPR" sheetId="11" r:id="rId7"/>
    <sheet name="cle_UO" sheetId="21" r:id="rId8"/>
    <sheet name="Produits par SA" sheetId="17" r:id="rId9"/>
    <sheet name="ID_Urgences" sheetId="18" r:id="rId10"/>
    <sheet name="SAU_SMUR_ATU" sheetId="19" r:id="rId11"/>
    <sheet name="LGG sur SAMT" sheetId="20" r:id="rId12"/>
  </sheets>
  <functionGroups builtInGroupCount="18"/>
  <definedNames>
    <definedName name="_xlnm._FilterDatabase" localSheetId="2" hidden="1">CRP!$A$11:$M$517</definedName>
    <definedName name="cle_UO_listeSA">cle_UO!$I$2:$W$2</definedName>
    <definedName name="CN_listeSA">CN!$AJ$2:$AX$2</definedName>
    <definedName name="cpte_CN_listeSA" localSheetId="3">CN!$AJ$2:$AX$2</definedName>
    <definedName name="cpte_CN_listeSA">cpte_CN!$AJ$2:$AX$2</definedName>
    <definedName name="ETPR_listeSA">ETPR!$AG$2:$AU$2</definedName>
    <definedName name="_xlnm.Print_Titles" localSheetId="5">C_ind!$2:$4</definedName>
    <definedName name="_xlnm.Print_Titles" localSheetId="7">cle_UO!$A:$C,cle_UO!$2:$4</definedName>
    <definedName name="_xlnm.Print_Titles" localSheetId="3">CN!$B:$E,CN!$2:$4</definedName>
    <definedName name="_xlnm.Print_Titles" localSheetId="4">cpte_CN!$B:$E,cpte_CN!$2:$4</definedName>
    <definedName name="_xlnm.Print_Titles" localSheetId="2">CRP!$11:$11</definedName>
    <definedName name="_xlnm.Print_Titles" localSheetId="6">ETPR!$A:$D,ETPR!$2:$4</definedName>
    <definedName name="_xlnm.Print_Titles" localSheetId="8">'Produits par SA'!$A:$H,'Produits par SA'!$2:$4</definedName>
    <definedName name="param_nbSA">#REF!</definedName>
    <definedName name="Produits_par_SA_listeSA">'Produits par SA'!$I$2:$R$2</definedName>
    <definedName name="_xlnm.Print_Area" localSheetId="5">C_ind!$A$2:$M$192</definedName>
    <definedName name="_xlnm.Print_Area" localSheetId="7">cle_UO!$A$2:$S$150</definedName>
    <definedName name="_xlnm.Print_Area" localSheetId="3">CN!$B$2:$AT$253</definedName>
    <definedName name="_xlnm.Print_Area" localSheetId="4">cpte_CN!$B$2:$AT$253</definedName>
    <definedName name="_xlnm.Print_Area" localSheetId="2">CRP!$C$4:$L$412</definedName>
    <definedName name="_xlnm.Print_Area" localSheetId="6">ETPR!$A$2:$AQ$27</definedName>
    <definedName name="_xlnm.Print_Area" localSheetId="1">Identification!$B$1:$F$42</definedName>
    <definedName name="_xlnm.Print_Area" localSheetId="8">'Produits par SA'!$A$2:$P$201</definedName>
  </definedNames>
  <calcPr calcId="152511"/>
</workbook>
</file>

<file path=xl/calcChain.xml><?xml version="1.0" encoding="utf-8"?>
<calcChain xmlns="http://schemas.openxmlformats.org/spreadsheetml/2006/main">
  <c r="H32" i="20" l="1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AI32" i="20"/>
  <c r="AJ32" i="20"/>
  <c r="AK32" i="20"/>
  <c r="AL32" i="20"/>
  <c r="AM32" i="20"/>
  <c r="AN32" i="20"/>
  <c r="AO32" i="20"/>
  <c r="AP32" i="20"/>
  <c r="AQ32" i="20"/>
  <c r="AR32" i="20"/>
  <c r="AS32" i="20"/>
  <c r="AT32" i="20"/>
  <c r="AU32" i="20"/>
  <c r="AV32" i="20"/>
  <c r="AW32" i="20"/>
  <c r="AX32" i="20"/>
  <c r="AY32" i="20"/>
  <c r="AZ32" i="20"/>
  <c r="BA32" i="20"/>
  <c r="BB32" i="20"/>
  <c r="BC32" i="20"/>
  <c r="BD32" i="20"/>
  <c r="BE32" i="20"/>
  <c r="BF32" i="20"/>
  <c r="BG32" i="20"/>
  <c r="BH32" i="20"/>
  <c r="BI32" i="20"/>
  <c r="BJ32" i="20"/>
  <c r="BK32" i="20"/>
  <c r="BL32" i="20"/>
  <c r="BM32" i="20"/>
  <c r="BN32" i="20"/>
  <c r="BO32" i="20"/>
  <c r="BP32" i="20"/>
  <c r="BQ32" i="20"/>
  <c r="BR32" i="20"/>
  <c r="BS32" i="20"/>
  <c r="BT32" i="20"/>
  <c r="BU32" i="20"/>
  <c r="BV32" i="20"/>
  <c r="BW32" i="20"/>
  <c r="BX32" i="20"/>
  <c r="BY32" i="20"/>
  <c r="BZ32" i="20"/>
  <c r="CA32" i="20"/>
  <c r="CB32" i="20"/>
  <c r="CC32" i="20"/>
  <c r="CD32" i="20"/>
  <c r="CE32" i="20"/>
  <c r="CF32" i="20"/>
  <c r="CG32" i="20"/>
  <c r="CH32" i="20"/>
  <c r="CI32" i="20"/>
  <c r="CJ32" i="20"/>
  <c r="CK32" i="20"/>
  <c r="CL32" i="20"/>
  <c r="CM32" i="20"/>
  <c r="CN32" i="20"/>
  <c r="CO32" i="20"/>
  <c r="CP32" i="20"/>
  <c r="CQ32" i="20"/>
  <c r="CR32" i="20"/>
  <c r="CS32" i="20"/>
  <c r="CT32" i="20"/>
  <c r="CU32" i="20"/>
  <c r="CV32" i="20"/>
  <c r="CW32" i="20"/>
  <c r="CX32" i="20"/>
  <c r="CY32" i="20"/>
  <c r="CZ32" i="20"/>
  <c r="DA32" i="20"/>
  <c r="DB32" i="20"/>
  <c r="DC32" i="20"/>
  <c r="DD32" i="20"/>
  <c r="DE32" i="20"/>
  <c r="DF32" i="20"/>
  <c r="DG32" i="20"/>
  <c r="DH32" i="20"/>
  <c r="DI32" i="20"/>
  <c r="DJ32" i="20"/>
  <c r="DK32" i="20"/>
  <c r="DL32" i="20"/>
  <c r="DM32" i="20"/>
  <c r="DN32" i="20"/>
  <c r="DO32" i="20"/>
  <c r="DP32" i="20"/>
  <c r="DQ32" i="20"/>
  <c r="DR32" i="20"/>
  <c r="DS32" i="20"/>
  <c r="DT32" i="20"/>
  <c r="DU32" i="20"/>
  <c r="DV32" i="20"/>
  <c r="G32" i="20"/>
  <c r="AX11" i="8" l="1"/>
  <c r="AW11" i="8"/>
  <c r="AV11" i="8"/>
  <c r="AU11" i="8"/>
  <c r="AT11" i="8"/>
  <c r="AS11" i="8"/>
  <c r="AR11" i="8"/>
  <c r="AQ11" i="8"/>
  <c r="AM11" i="8"/>
  <c r="AL11" i="8"/>
  <c r="AK11" i="8"/>
  <c r="AJ11" i="8"/>
  <c r="AR11" i="28"/>
  <c r="AS11" i="28"/>
  <c r="AT11" i="28"/>
  <c r="AU11" i="28"/>
  <c r="AV11" i="28"/>
  <c r="AW11" i="28"/>
  <c r="AX11" i="28"/>
  <c r="AQ11" i="28"/>
  <c r="AK11" i="28"/>
  <c r="AM11" i="28"/>
  <c r="AJ11" i="28"/>
  <c r="F26" i="11" l="1"/>
  <c r="I25" i="21" l="1"/>
  <c r="L25" i="21" l="1"/>
  <c r="P25" i="21"/>
  <c r="Q25" i="21"/>
  <c r="R25" i="21"/>
  <c r="S25" i="21"/>
  <c r="T25" i="21"/>
  <c r="U25" i="21"/>
  <c r="V25" i="21"/>
  <c r="W25" i="21"/>
  <c r="K25" i="21"/>
  <c r="K155" i="21" l="1"/>
  <c r="L155" i="21"/>
  <c r="P155" i="21"/>
  <c r="Q155" i="21"/>
  <c r="R155" i="21"/>
  <c r="S155" i="21"/>
  <c r="T155" i="21"/>
  <c r="U155" i="21"/>
  <c r="V155" i="21"/>
  <c r="W155" i="21"/>
  <c r="J155" i="21"/>
  <c r="I155" i="21"/>
  <c r="I251" i="28"/>
  <c r="J251" i="28"/>
  <c r="K251" i="28"/>
  <c r="L251" i="28"/>
  <c r="M251" i="28"/>
  <c r="N251" i="28"/>
  <c r="O251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AC251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Q251" i="28"/>
  <c r="AR251" i="28"/>
  <c r="AS251" i="28"/>
  <c r="AT251" i="28"/>
  <c r="AU251" i="28"/>
  <c r="AV251" i="28"/>
  <c r="AW251" i="28"/>
  <c r="AX251" i="28"/>
  <c r="AY251" i="28"/>
  <c r="AZ251" i="28"/>
  <c r="BA251" i="28"/>
  <c r="BB251" i="28"/>
  <c r="BC251" i="28"/>
  <c r="BD251" i="28"/>
  <c r="H251" i="28"/>
  <c r="E250" i="8" l="1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18" i="8"/>
  <c r="E16" i="8"/>
  <c r="E22" i="8"/>
  <c r="E21" i="8"/>
  <c r="L24" i="21" l="1"/>
  <c r="P24" i="21"/>
  <c r="Q24" i="21"/>
  <c r="R24" i="21"/>
  <c r="S24" i="21"/>
  <c r="T24" i="21"/>
  <c r="U24" i="21"/>
  <c r="V24" i="21"/>
  <c r="W24" i="21"/>
  <c r="K24" i="21"/>
  <c r="I24" i="2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F10" i="11"/>
  <c r="F11" i="11" s="1"/>
  <c r="G10" i="11"/>
  <c r="G11" i="11" s="1"/>
  <c r="H10" i="11"/>
  <c r="H11" i="11" s="1"/>
  <c r="I10" i="11"/>
  <c r="I11" i="11" s="1"/>
  <c r="J10" i="11"/>
  <c r="J11" i="11" s="1"/>
  <c r="K10" i="11"/>
  <c r="K11" i="11" s="1"/>
  <c r="L10" i="11"/>
  <c r="L11" i="11" s="1"/>
  <c r="M10" i="11"/>
  <c r="M11" i="11" s="1"/>
  <c r="N10" i="11"/>
  <c r="N11" i="11" s="1"/>
  <c r="O10" i="11"/>
  <c r="O11" i="11" s="1"/>
  <c r="P10" i="11"/>
  <c r="P11" i="11" s="1"/>
  <c r="Q10" i="11"/>
  <c r="Q11" i="11" s="1"/>
  <c r="R10" i="11"/>
  <c r="R11" i="11" s="1"/>
  <c r="S10" i="11"/>
  <c r="S11" i="11" s="1"/>
  <c r="T10" i="11"/>
  <c r="T11" i="11" s="1"/>
  <c r="U10" i="11"/>
  <c r="U11" i="11" s="1"/>
  <c r="V10" i="11"/>
  <c r="V11" i="11" s="1"/>
  <c r="W10" i="11"/>
  <c r="W11" i="11" s="1"/>
  <c r="X10" i="11"/>
  <c r="X11" i="11" s="1"/>
  <c r="Y10" i="11"/>
  <c r="Y11" i="11" s="1"/>
  <c r="Z10" i="11"/>
  <c r="Z11" i="11" s="1"/>
  <c r="AA10" i="11"/>
  <c r="AA11" i="11" s="1"/>
  <c r="AB10" i="11"/>
  <c r="AB11" i="11" s="1"/>
  <c r="AC10" i="11"/>
  <c r="AC11" i="11" s="1"/>
  <c r="AD10" i="11"/>
  <c r="AD11" i="11" s="1"/>
  <c r="AG10" i="11"/>
  <c r="AG11" i="11" s="1"/>
  <c r="AH10" i="11"/>
  <c r="AH11" i="11" s="1"/>
  <c r="AI10" i="11"/>
  <c r="AI11" i="11" s="1"/>
  <c r="AJ10" i="11"/>
  <c r="AJ11" i="11" s="1"/>
  <c r="AK10" i="11"/>
  <c r="AK11" i="11" s="1"/>
  <c r="AL10" i="11"/>
  <c r="AL11" i="11" s="1"/>
  <c r="AM10" i="11"/>
  <c r="AM11" i="11" s="1"/>
  <c r="AN10" i="11"/>
  <c r="AN11" i="11" s="1"/>
  <c r="AO10" i="11"/>
  <c r="AO11" i="11" s="1"/>
  <c r="AP10" i="11"/>
  <c r="AP11" i="11" s="1"/>
  <c r="AQ10" i="11"/>
  <c r="AQ11" i="11" s="1"/>
  <c r="AR10" i="11"/>
  <c r="AR11" i="11" s="1"/>
  <c r="AS10" i="11"/>
  <c r="AS11" i="11" s="1"/>
  <c r="AT10" i="11"/>
  <c r="AT11" i="11" s="1"/>
  <c r="AU10" i="11"/>
  <c r="AU11" i="11" s="1"/>
  <c r="AV10" i="11"/>
  <c r="AV11" i="11" s="1"/>
  <c r="AW10" i="11"/>
  <c r="AW11" i="11" s="1"/>
  <c r="AX10" i="11"/>
  <c r="AX11" i="11" s="1"/>
  <c r="AY10" i="11"/>
  <c r="AY11" i="11" s="1"/>
  <c r="AZ10" i="11"/>
  <c r="AZ11" i="11" s="1"/>
  <c r="BA10" i="11"/>
  <c r="BA11" i="11" s="1"/>
  <c r="F12" i="11"/>
  <c r="F13" i="11" s="1"/>
  <c r="G12" i="11"/>
  <c r="G13" i="11" s="1"/>
  <c r="H12" i="11"/>
  <c r="H13" i="11" s="1"/>
  <c r="I12" i="11"/>
  <c r="I13" i="11" s="1"/>
  <c r="J12" i="11"/>
  <c r="J13" i="11" s="1"/>
  <c r="K12" i="11"/>
  <c r="K13" i="11" s="1"/>
  <c r="L12" i="11"/>
  <c r="L13" i="11" s="1"/>
  <c r="M12" i="11"/>
  <c r="M13" i="11" s="1"/>
  <c r="N12" i="11"/>
  <c r="N13" i="11" s="1"/>
  <c r="O12" i="11"/>
  <c r="O13" i="11" s="1"/>
  <c r="P12" i="11"/>
  <c r="P13" i="11" s="1"/>
  <c r="Q12" i="11"/>
  <c r="Q13" i="11" s="1"/>
  <c r="R12" i="11"/>
  <c r="R13" i="11" s="1"/>
  <c r="S12" i="11"/>
  <c r="S13" i="11" s="1"/>
  <c r="T12" i="11"/>
  <c r="T13" i="11" s="1"/>
  <c r="U12" i="11"/>
  <c r="U13" i="11" s="1"/>
  <c r="V12" i="11"/>
  <c r="V13" i="11" s="1"/>
  <c r="W12" i="11"/>
  <c r="W13" i="11" s="1"/>
  <c r="X12" i="11"/>
  <c r="X13" i="11" s="1"/>
  <c r="Y12" i="11"/>
  <c r="Y13" i="11" s="1"/>
  <c r="Z12" i="11"/>
  <c r="Z13" i="11" s="1"/>
  <c r="AA12" i="11"/>
  <c r="AA13" i="11" s="1"/>
  <c r="AB12" i="11"/>
  <c r="AB13" i="11" s="1"/>
  <c r="AC12" i="11"/>
  <c r="AC13" i="11" s="1"/>
  <c r="AD12" i="11"/>
  <c r="AD13" i="11" s="1"/>
  <c r="AG12" i="11"/>
  <c r="AG13" i="11" s="1"/>
  <c r="AH12" i="11"/>
  <c r="AH13" i="11" s="1"/>
  <c r="AI12" i="11"/>
  <c r="AI13" i="11" s="1"/>
  <c r="AJ12" i="11"/>
  <c r="AJ13" i="11" s="1"/>
  <c r="AK12" i="11"/>
  <c r="AK13" i="11" s="1"/>
  <c r="AL12" i="11"/>
  <c r="AL13" i="11" s="1"/>
  <c r="AM12" i="11"/>
  <c r="AM13" i="11" s="1"/>
  <c r="AN12" i="11"/>
  <c r="AN13" i="11" s="1"/>
  <c r="AO12" i="11"/>
  <c r="AO13" i="11" s="1"/>
  <c r="AP12" i="11"/>
  <c r="AP13" i="11" s="1"/>
  <c r="AQ12" i="11"/>
  <c r="AQ13" i="11" s="1"/>
  <c r="AR12" i="11"/>
  <c r="AR13" i="11" s="1"/>
  <c r="AS12" i="11"/>
  <c r="AS13" i="11" s="1"/>
  <c r="AT12" i="11"/>
  <c r="AT13" i="11" s="1"/>
  <c r="AU12" i="11"/>
  <c r="AU13" i="11" s="1"/>
  <c r="AV12" i="11"/>
  <c r="AV13" i="11" s="1"/>
  <c r="AW12" i="11"/>
  <c r="AW13" i="11" s="1"/>
  <c r="AX12" i="11"/>
  <c r="AX13" i="11" s="1"/>
  <c r="AY12" i="11"/>
  <c r="AY13" i="11" s="1"/>
  <c r="AZ12" i="11"/>
  <c r="AZ13" i="11" s="1"/>
  <c r="BA12" i="11"/>
  <c r="BA13" i="11" s="1"/>
  <c r="E26" i="11"/>
  <c r="E12" i="11"/>
  <c r="E13" i="11" s="1"/>
  <c r="E10" i="11"/>
  <c r="E11" i="11" s="1"/>
  <c r="F73" i="23" l="1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K213" i="3"/>
  <c r="L27" i="23" l="1"/>
  <c r="AJ256" i="8" l="1"/>
  <c r="AK256" i="8"/>
  <c r="AL256" i="8"/>
  <c r="AM256" i="8"/>
  <c r="AN256" i="8"/>
  <c r="M155" i="21" s="1"/>
  <c r="AO256" i="8"/>
  <c r="N155" i="21" s="1"/>
  <c r="AP256" i="8"/>
  <c r="O155" i="21" s="1"/>
  <c r="AQ256" i="8"/>
  <c r="AR256" i="8"/>
  <c r="AS256" i="8"/>
  <c r="AT256" i="8"/>
  <c r="AU256" i="8"/>
  <c r="AV256" i="8"/>
  <c r="AW256" i="8"/>
  <c r="AX256" i="8"/>
  <c r="AY256" i="8"/>
  <c r="X155" i="21" s="1"/>
  <c r="AZ256" i="8"/>
  <c r="BA256" i="8"/>
  <c r="BB256" i="8"/>
  <c r="BC256" i="8"/>
  <c r="BD256" i="8"/>
  <c r="K21" i="23" l="1"/>
  <c r="K337" i="3"/>
  <c r="L337" i="3" s="1"/>
  <c r="K333" i="3"/>
  <c r="K334" i="3"/>
  <c r="L23" i="23" s="1"/>
  <c r="L334" i="3"/>
  <c r="K335" i="3"/>
  <c r="L335" i="3" s="1"/>
  <c r="K336" i="3"/>
  <c r="M25" i="23" s="1"/>
  <c r="M30" i="23" s="1"/>
  <c r="K328" i="3"/>
  <c r="K19" i="23" s="1"/>
  <c r="K329" i="3"/>
  <c r="L329" i="3" s="1"/>
  <c r="K330" i="3"/>
  <c r="L330" i="3" s="1"/>
  <c r="K322" i="3"/>
  <c r="L322" i="3" s="1"/>
  <c r="K323" i="3"/>
  <c r="L18" i="23" s="1"/>
  <c r="K317" i="3"/>
  <c r="L317" i="3" s="1"/>
  <c r="K318" i="3"/>
  <c r="L13" i="23" s="1"/>
  <c r="L318" i="3"/>
  <c r="K319" i="3"/>
  <c r="L14" i="23" s="1"/>
  <c r="K320" i="3"/>
  <c r="L320" i="3" s="1"/>
  <c r="K321" i="3"/>
  <c r="L16" i="23" s="1"/>
  <c r="L321" i="3"/>
  <c r="K316" i="3"/>
  <c r="L316" i="3" s="1"/>
  <c r="L328" i="3" l="1"/>
  <c r="L336" i="3"/>
  <c r="L323" i="3"/>
  <c r="L333" i="3"/>
  <c r="K22" i="23"/>
  <c r="I17" i="23"/>
  <c r="I30" i="23" s="1"/>
  <c r="L319" i="3"/>
  <c r="L26" i="23"/>
  <c r="J24" i="23"/>
  <c r="J30" i="23" s="1"/>
  <c r="K20" i="23"/>
  <c r="L15" i="23"/>
  <c r="L12" i="23"/>
  <c r="L11" i="23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Z19" i="28"/>
  <c r="AA19" i="28"/>
  <c r="AB19" i="28"/>
  <c r="AC19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Q19" i="28"/>
  <c r="AR19" i="28"/>
  <c r="AS19" i="28"/>
  <c r="AT19" i="28"/>
  <c r="AU19" i="28"/>
  <c r="AV19" i="28"/>
  <c r="AW19" i="28"/>
  <c r="AX19" i="28"/>
  <c r="AY19" i="28"/>
  <c r="AZ19" i="28"/>
  <c r="BA19" i="28"/>
  <c r="BB19" i="28"/>
  <c r="BC19" i="28"/>
  <c r="BD19" i="28"/>
  <c r="H19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Z14" i="28"/>
  <c r="AA14" i="28"/>
  <c r="AB14" i="28"/>
  <c r="AC14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Q14" i="28"/>
  <c r="AR14" i="28"/>
  <c r="AS14" i="28"/>
  <c r="AT14" i="28"/>
  <c r="AU14" i="28"/>
  <c r="AV14" i="28"/>
  <c r="AW14" i="28"/>
  <c r="AX14" i="28"/>
  <c r="AY14" i="28"/>
  <c r="AZ14" i="28"/>
  <c r="BA14" i="28"/>
  <c r="BB14" i="28"/>
  <c r="BC14" i="28"/>
  <c r="BD14" i="28"/>
  <c r="H14" i="2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H19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H14" i="8"/>
  <c r="L30" i="23" l="1"/>
  <c r="BA9" i="11" l="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AG9" i="11"/>
  <c r="H40" i="20" l="1"/>
  <c r="H46" i="20" s="1"/>
  <c r="I40" i="20"/>
  <c r="I44" i="20" s="1"/>
  <c r="J40" i="20"/>
  <c r="J44" i="20" s="1"/>
  <c r="K40" i="20"/>
  <c r="K44" i="20" s="1"/>
  <c r="L40" i="20"/>
  <c r="L46" i="20" s="1"/>
  <c r="M40" i="20"/>
  <c r="M44" i="20" s="1"/>
  <c r="N40" i="20"/>
  <c r="N44" i="20" s="1"/>
  <c r="O40" i="20"/>
  <c r="O44" i="20" s="1"/>
  <c r="P40" i="20"/>
  <c r="P42" i="20" s="1"/>
  <c r="Q40" i="20"/>
  <c r="Q44" i="20" s="1"/>
  <c r="R40" i="20"/>
  <c r="S40" i="20"/>
  <c r="T40" i="20"/>
  <c r="T44" i="20" s="1"/>
  <c r="U40" i="20"/>
  <c r="U44" i="20" s="1"/>
  <c r="V40" i="20"/>
  <c r="V44" i="20" s="1"/>
  <c r="W40" i="20"/>
  <c r="X40" i="20"/>
  <c r="X46" i="20" s="1"/>
  <c r="Y40" i="20"/>
  <c r="Y44" i="20" s="1"/>
  <c r="Z40" i="20"/>
  <c r="AA40" i="20"/>
  <c r="AA44" i="20" s="1"/>
  <c r="AB40" i="20"/>
  <c r="AB46" i="20" s="1"/>
  <c r="AC40" i="20"/>
  <c r="AC44" i="20" s="1"/>
  <c r="AD40" i="20"/>
  <c r="AD44" i="20" s="1"/>
  <c r="AE40" i="20"/>
  <c r="AF40" i="20"/>
  <c r="AF42" i="20" s="1"/>
  <c r="AG40" i="20"/>
  <c r="AG44" i="20" s="1"/>
  <c r="AH40" i="20"/>
  <c r="AI40" i="20"/>
  <c r="AJ40" i="20"/>
  <c r="AJ44" i="20" s="1"/>
  <c r="AK40" i="20"/>
  <c r="AK44" i="20" s="1"/>
  <c r="AL40" i="20"/>
  <c r="AL44" i="20" s="1"/>
  <c r="AM40" i="20"/>
  <c r="AN40" i="20"/>
  <c r="AN46" i="20" s="1"/>
  <c r="AO40" i="20"/>
  <c r="AO44" i="20" s="1"/>
  <c r="AP40" i="20"/>
  <c r="AQ40" i="20"/>
  <c r="AQ44" i="20" s="1"/>
  <c r="AR40" i="20"/>
  <c r="AR46" i="20" s="1"/>
  <c r="AS40" i="20"/>
  <c r="AS44" i="20" s="1"/>
  <c r="AT40" i="20"/>
  <c r="AU40" i="20"/>
  <c r="AU44" i="20" s="1"/>
  <c r="AV40" i="20"/>
  <c r="AV42" i="20" s="1"/>
  <c r="AW40" i="20"/>
  <c r="AW44" i="20" s="1"/>
  <c r="AX40" i="20"/>
  <c r="AY40" i="20"/>
  <c r="AZ40" i="20"/>
  <c r="AZ44" i="20" s="1"/>
  <c r="BA40" i="20"/>
  <c r="BA44" i="20" s="1"/>
  <c r="BB40" i="20"/>
  <c r="BB44" i="20" s="1"/>
  <c r="BC40" i="20"/>
  <c r="BD40" i="20"/>
  <c r="BD46" i="20" s="1"/>
  <c r="BE40" i="20"/>
  <c r="BE44" i="20" s="1"/>
  <c r="BF40" i="20"/>
  <c r="BG40" i="20"/>
  <c r="BG44" i="20" s="1"/>
  <c r="BH40" i="20"/>
  <c r="BH46" i="20" s="1"/>
  <c r="BI40" i="20"/>
  <c r="BI44" i="20" s="1"/>
  <c r="BJ40" i="20"/>
  <c r="BK40" i="20"/>
  <c r="BL40" i="20"/>
  <c r="BL42" i="20" s="1"/>
  <c r="BM40" i="20"/>
  <c r="BM44" i="20" s="1"/>
  <c r="BN40" i="20"/>
  <c r="BO40" i="20"/>
  <c r="BP40" i="20"/>
  <c r="BP44" i="20" s="1"/>
  <c r="BQ40" i="20"/>
  <c r="BQ44" i="20" s="1"/>
  <c r="BR40" i="20"/>
  <c r="BR44" i="20" s="1"/>
  <c r="BS40" i="20"/>
  <c r="BT40" i="20"/>
  <c r="BT46" i="20" s="1"/>
  <c r="BU40" i="20"/>
  <c r="BU44" i="20" s="1"/>
  <c r="BV40" i="20"/>
  <c r="BW40" i="20"/>
  <c r="BX40" i="20"/>
  <c r="BX46" i="20" s="1"/>
  <c r="BY40" i="20"/>
  <c r="BZ40" i="20"/>
  <c r="CA40" i="20"/>
  <c r="CA42" i="20" s="1"/>
  <c r="CB40" i="20"/>
  <c r="CB42" i="20" s="1"/>
  <c r="CC40" i="20"/>
  <c r="CD40" i="20"/>
  <c r="CE40" i="20"/>
  <c r="CF40" i="20"/>
  <c r="CF44" i="20" s="1"/>
  <c r="CG40" i="20"/>
  <c r="CH40" i="20"/>
  <c r="CH44" i="20" s="1"/>
  <c r="CI40" i="20"/>
  <c r="CJ40" i="20"/>
  <c r="CJ46" i="20" s="1"/>
  <c r="CK40" i="20"/>
  <c r="CK44" i="20" s="1"/>
  <c r="CL40" i="20"/>
  <c r="CM40" i="20"/>
  <c r="CM44" i="20" s="1"/>
  <c r="CN40" i="20"/>
  <c r="CN46" i="20" s="1"/>
  <c r="CO40" i="20"/>
  <c r="CP40" i="20"/>
  <c r="CQ40" i="20"/>
  <c r="CR40" i="20"/>
  <c r="CS40" i="20"/>
  <c r="CT40" i="20"/>
  <c r="CU40" i="20"/>
  <c r="CV40" i="20"/>
  <c r="CV44" i="20" s="1"/>
  <c r="CW40" i="20"/>
  <c r="CX40" i="20"/>
  <c r="CX44" i="20" s="1"/>
  <c r="CY40" i="20"/>
  <c r="CZ40" i="20"/>
  <c r="DA40" i="20"/>
  <c r="DA42" i="20" s="1"/>
  <c r="DB40" i="20"/>
  <c r="DC40" i="20"/>
  <c r="DC44" i="20" s="1"/>
  <c r="DD40" i="20"/>
  <c r="DE40" i="20"/>
  <c r="DF40" i="20"/>
  <c r="DF46" i="20" s="1"/>
  <c r="DG40" i="20"/>
  <c r="DG46" i="20" s="1"/>
  <c r="DH40" i="20"/>
  <c r="DH44" i="20" s="1"/>
  <c r="DI40" i="20"/>
  <c r="DJ40" i="20"/>
  <c r="DJ46" i="20" s="1"/>
  <c r="DK40" i="20"/>
  <c r="DL40" i="20"/>
  <c r="DL46" i="20" s="1"/>
  <c r="DM40" i="20"/>
  <c r="DN40" i="20"/>
  <c r="DN46" i="20" s="1"/>
  <c r="DO40" i="20"/>
  <c r="DP40" i="20"/>
  <c r="DQ40" i="20"/>
  <c r="DR40" i="20"/>
  <c r="DR46" i="20" s="1"/>
  <c r="DS40" i="20"/>
  <c r="DT40" i="20"/>
  <c r="DU40" i="20"/>
  <c r="DV40" i="20"/>
  <c r="DV46" i="20" s="1"/>
  <c r="I34" i="20"/>
  <c r="J36" i="20"/>
  <c r="K36" i="20"/>
  <c r="M38" i="20"/>
  <c r="N38" i="20"/>
  <c r="O36" i="20"/>
  <c r="Q36" i="20"/>
  <c r="R38" i="20"/>
  <c r="S36" i="20"/>
  <c r="U38" i="20"/>
  <c r="V34" i="20"/>
  <c r="W36" i="20"/>
  <c r="Y34" i="20"/>
  <c r="Z36" i="20"/>
  <c r="AA36" i="20"/>
  <c r="AC38" i="20"/>
  <c r="AD38" i="20"/>
  <c r="AE36" i="20"/>
  <c r="AG36" i="20"/>
  <c r="AH38" i="20"/>
  <c r="AI36" i="20"/>
  <c r="AK38" i="20"/>
  <c r="AL34" i="20"/>
  <c r="AM36" i="20"/>
  <c r="AO34" i="20"/>
  <c r="AP36" i="20"/>
  <c r="AQ36" i="20"/>
  <c r="AS38" i="20"/>
  <c r="AT38" i="20"/>
  <c r="AU36" i="20"/>
  <c r="AW36" i="20"/>
  <c r="AX38" i="20"/>
  <c r="AY36" i="20"/>
  <c r="AZ36" i="20"/>
  <c r="BA38" i="20"/>
  <c r="BB34" i="20"/>
  <c r="BC36" i="20"/>
  <c r="BE34" i="20"/>
  <c r="BF36" i="20"/>
  <c r="BG36" i="20"/>
  <c r="BI38" i="20"/>
  <c r="BJ38" i="20"/>
  <c r="BK36" i="20"/>
  <c r="BM36" i="20"/>
  <c r="BN38" i="20"/>
  <c r="BO36" i="20"/>
  <c r="BP36" i="20"/>
  <c r="BQ38" i="20"/>
  <c r="BR34" i="20"/>
  <c r="BS36" i="20"/>
  <c r="BT36" i="20"/>
  <c r="BU34" i="20"/>
  <c r="BV36" i="20"/>
  <c r="BW36" i="20"/>
  <c r="BY38" i="20"/>
  <c r="BZ38" i="20"/>
  <c r="CA36" i="20"/>
  <c r="CC36" i="20"/>
  <c r="CD38" i="20"/>
  <c r="CE36" i="20"/>
  <c r="CG38" i="20"/>
  <c r="CH36" i="20"/>
  <c r="CI36" i="20"/>
  <c r="CJ38" i="20"/>
  <c r="CK38" i="20"/>
  <c r="CL38" i="20"/>
  <c r="CM34" i="20"/>
  <c r="CN36" i="20"/>
  <c r="CO38" i="20"/>
  <c r="CP38" i="20"/>
  <c r="CQ34" i="20"/>
  <c r="CR34" i="20"/>
  <c r="CS38" i="20"/>
  <c r="CT38" i="20"/>
  <c r="CU34" i="20"/>
  <c r="CV34" i="20"/>
  <c r="CW36" i="20"/>
  <c r="CX36" i="20"/>
  <c r="CY34" i="20"/>
  <c r="CZ38" i="20"/>
  <c r="DA38" i="20"/>
  <c r="DB36" i="20"/>
  <c r="DC34" i="20"/>
  <c r="DD36" i="20"/>
  <c r="DE38" i="20"/>
  <c r="DF38" i="20"/>
  <c r="DG34" i="20"/>
  <c r="DH38" i="20"/>
  <c r="DI36" i="20"/>
  <c r="DJ38" i="20"/>
  <c r="DK34" i="20"/>
  <c r="DL34" i="20"/>
  <c r="DM38" i="20"/>
  <c r="DN38" i="20"/>
  <c r="DO34" i="20"/>
  <c r="DP38" i="20"/>
  <c r="DQ34" i="20"/>
  <c r="DR36" i="20"/>
  <c r="DS34" i="20"/>
  <c r="DT36" i="20"/>
  <c r="DU38" i="20"/>
  <c r="DV38" i="20"/>
  <c r="G38" i="20"/>
  <c r="E22" i="11"/>
  <c r="E27" i="11" s="1"/>
  <c r="BG38" i="20" l="1"/>
  <c r="AZ42" i="20"/>
  <c r="I46" i="20"/>
  <c r="CE34" i="20"/>
  <c r="S34" i="20"/>
  <c r="J38" i="20"/>
  <c r="BV38" i="20"/>
  <c r="T42" i="20"/>
  <c r="T46" i="20"/>
  <c r="BS34" i="20"/>
  <c r="AX36" i="20"/>
  <c r="V38" i="20"/>
  <c r="CH38" i="20"/>
  <c r="P44" i="20"/>
  <c r="AZ46" i="20"/>
  <c r="AH34" i="20"/>
  <c r="CT36" i="20"/>
  <c r="AT34" i="20"/>
  <c r="BR36" i="20"/>
  <c r="AU38" i="20"/>
  <c r="CF46" i="20"/>
  <c r="BI34" i="20"/>
  <c r="DR42" i="20"/>
  <c r="CD34" i="20"/>
  <c r="BO34" i="20"/>
  <c r="BC34" i="20"/>
  <c r="AS34" i="20"/>
  <c r="AD34" i="20"/>
  <c r="R34" i="20"/>
  <c r="M36" i="20"/>
  <c r="AH36" i="20"/>
  <c r="BB36" i="20"/>
  <c r="BY36" i="20"/>
  <c r="DE36" i="20"/>
  <c r="K38" i="20"/>
  <c r="Z38" i="20"/>
  <c r="AL38" i="20"/>
  <c r="AW38" i="20"/>
  <c r="BK38" i="20"/>
  <c r="BW38" i="20"/>
  <c r="DB38" i="20"/>
  <c r="DN42" i="20"/>
  <c r="CV42" i="20"/>
  <c r="BU42" i="20"/>
  <c r="AO42" i="20"/>
  <c r="I42" i="20"/>
  <c r="AV44" i="20"/>
  <c r="CB44" i="20"/>
  <c r="Y46" i="20"/>
  <c r="BE46" i="20"/>
  <c r="CK46" i="20"/>
  <c r="AC36" i="20"/>
  <c r="AG38" i="20"/>
  <c r="BZ34" i="20"/>
  <c r="BN34" i="20"/>
  <c r="AY34" i="20"/>
  <c r="AM34" i="20"/>
  <c r="AC34" i="20"/>
  <c r="O34" i="20"/>
  <c r="R36" i="20"/>
  <c r="AL36" i="20"/>
  <c r="BI36" i="20"/>
  <c r="CD36" i="20"/>
  <c r="DJ36" i="20"/>
  <c r="O38" i="20"/>
  <c r="AA38" i="20"/>
  <c r="AP38" i="20"/>
  <c r="BB38" i="20"/>
  <c r="BM38" i="20"/>
  <c r="CA38" i="20"/>
  <c r="DI38" i="20"/>
  <c r="DJ42" i="20"/>
  <c r="CK42" i="20"/>
  <c r="BP42" i="20"/>
  <c r="AJ42" i="20"/>
  <c r="DN44" i="20"/>
  <c r="AJ46" i="20"/>
  <c r="BP46" i="20"/>
  <c r="CV46" i="20"/>
  <c r="M34" i="20"/>
  <c r="CI34" i="20"/>
  <c r="BY34" i="20"/>
  <c r="BJ34" i="20"/>
  <c r="AX34" i="20"/>
  <c r="AI34" i="20"/>
  <c r="W34" i="20"/>
  <c r="N34" i="20"/>
  <c r="V36" i="20"/>
  <c r="AS36" i="20"/>
  <c r="BN36" i="20"/>
  <c r="CO36" i="20"/>
  <c r="DU36" i="20"/>
  <c r="Q38" i="20"/>
  <c r="AE38" i="20"/>
  <c r="AQ38" i="20"/>
  <c r="BF38" i="20"/>
  <c r="BR38" i="20"/>
  <c r="CC38" i="20"/>
  <c r="DQ38" i="20"/>
  <c r="DV42" i="20"/>
  <c r="DF42" i="20"/>
  <c r="CF42" i="20"/>
  <c r="BE42" i="20"/>
  <c r="Y42" i="20"/>
  <c r="AF44" i="20"/>
  <c r="BL44" i="20"/>
  <c r="AO46" i="20"/>
  <c r="BU46" i="20"/>
  <c r="CF38" i="20"/>
  <c r="CF34" i="20"/>
  <c r="BX38" i="20"/>
  <c r="BX34" i="20"/>
  <c r="BL38" i="20"/>
  <c r="BL34" i="20"/>
  <c r="BD38" i="20"/>
  <c r="BD34" i="20"/>
  <c r="AV38" i="20"/>
  <c r="AV34" i="20"/>
  <c r="AR38" i="20"/>
  <c r="AR34" i="20"/>
  <c r="AJ38" i="20"/>
  <c r="AJ34" i="20"/>
  <c r="AB38" i="20"/>
  <c r="AB34" i="20"/>
  <c r="T38" i="20"/>
  <c r="T34" i="20"/>
  <c r="L38" i="20"/>
  <c r="L34" i="20"/>
  <c r="BD36" i="20"/>
  <c r="CJ36" i="20"/>
  <c r="DP36" i="20"/>
  <c r="CN38" i="20"/>
  <c r="CV38" i="20"/>
  <c r="DS38" i="20"/>
  <c r="DS36" i="20"/>
  <c r="DO38" i="20"/>
  <c r="DO36" i="20"/>
  <c r="DK38" i="20"/>
  <c r="DK36" i="20"/>
  <c r="DG38" i="20"/>
  <c r="DG36" i="20"/>
  <c r="DC38" i="20"/>
  <c r="DC36" i="20"/>
  <c r="CY38" i="20"/>
  <c r="CY36" i="20"/>
  <c r="CU38" i="20"/>
  <c r="CU36" i="20"/>
  <c r="CQ38" i="20"/>
  <c r="CQ36" i="20"/>
  <c r="CM38" i="20"/>
  <c r="CM36" i="20"/>
  <c r="DV34" i="20"/>
  <c r="DR34" i="20"/>
  <c r="DN34" i="20"/>
  <c r="DJ34" i="20"/>
  <c r="DF34" i="20"/>
  <c r="DB34" i="20"/>
  <c r="CX34" i="20"/>
  <c r="CT34" i="20"/>
  <c r="CP34" i="20"/>
  <c r="CL34" i="20"/>
  <c r="CH34" i="20"/>
  <c r="CC34" i="20"/>
  <c r="BW34" i="20"/>
  <c r="BM34" i="20"/>
  <c r="BG34" i="20"/>
  <c r="AW34" i="20"/>
  <c r="AQ34" i="20"/>
  <c r="AG34" i="20"/>
  <c r="AA34" i="20"/>
  <c r="Q34" i="20"/>
  <c r="K34" i="20"/>
  <c r="I36" i="20"/>
  <c r="N36" i="20"/>
  <c r="T36" i="20"/>
  <c r="Y36" i="20"/>
  <c r="AD36" i="20"/>
  <c r="AJ36" i="20"/>
  <c r="AO36" i="20"/>
  <c r="AT36" i="20"/>
  <c r="BE36" i="20"/>
  <c r="BJ36" i="20"/>
  <c r="BU36" i="20"/>
  <c r="BZ36" i="20"/>
  <c r="CF36" i="20"/>
  <c r="CK36" i="20"/>
  <c r="CP36" i="20"/>
  <c r="CV36" i="20"/>
  <c r="DA36" i="20"/>
  <c r="DF36" i="20"/>
  <c r="DL36" i="20"/>
  <c r="DQ36" i="20"/>
  <c r="DV36" i="20"/>
  <c r="W38" i="20"/>
  <c r="AM38" i="20"/>
  <c r="BC38" i="20"/>
  <c r="BS38" i="20"/>
  <c r="CI38" i="20"/>
  <c r="CW38" i="20"/>
  <c r="DD38" i="20"/>
  <c r="DL38" i="20"/>
  <c r="DR38" i="20"/>
  <c r="DU44" i="20"/>
  <c r="DU46" i="20"/>
  <c r="DU42" i="20"/>
  <c r="DQ44" i="20"/>
  <c r="DQ42" i="20"/>
  <c r="DQ46" i="20"/>
  <c r="DM44" i="20"/>
  <c r="DM46" i="20"/>
  <c r="DM42" i="20"/>
  <c r="DI44" i="20"/>
  <c r="DI46" i="20"/>
  <c r="DI42" i="20"/>
  <c r="DE44" i="20"/>
  <c r="DE46" i="20"/>
  <c r="DE42" i="20"/>
  <c r="DA44" i="20"/>
  <c r="DA46" i="20"/>
  <c r="CW44" i="20"/>
  <c r="CW42" i="20"/>
  <c r="CW46" i="20"/>
  <c r="CS44" i="20"/>
  <c r="CS46" i="20"/>
  <c r="CS42" i="20"/>
  <c r="CO44" i="20"/>
  <c r="CO46" i="20"/>
  <c r="CO42" i="20"/>
  <c r="CG44" i="20"/>
  <c r="CG42" i="20"/>
  <c r="CG46" i="20"/>
  <c r="CC44" i="20"/>
  <c r="CC46" i="20"/>
  <c r="CC42" i="20"/>
  <c r="BY44" i="20"/>
  <c r="BY46" i="20"/>
  <c r="BY42" i="20"/>
  <c r="O46" i="20"/>
  <c r="CB38" i="20"/>
  <c r="CB34" i="20"/>
  <c r="BT38" i="20"/>
  <c r="BT34" i="20"/>
  <c r="BP38" i="20"/>
  <c r="BP34" i="20"/>
  <c r="BH38" i="20"/>
  <c r="BH34" i="20"/>
  <c r="AZ38" i="20"/>
  <c r="AZ34" i="20"/>
  <c r="AN38" i="20"/>
  <c r="AN34" i="20"/>
  <c r="AF38" i="20"/>
  <c r="AF34" i="20"/>
  <c r="X38" i="20"/>
  <c r="X34" i="20"/>
  <c r="P38" i="20"/>
  <c r="P34" i="20"/>
  <c r="H38" i="20"/>
  <c r="H34" i="20"/>
  <c r="H36" i="20"/>
  <c r="X36" i="20"/>
  <c r="AN36" i="20"/>
  <c r="CZ36" i="20"/>
  <c r="DU34" i="20"/>
  <c r="DM34" i="20"/>
  <c r="DI34" i="20"/>
  <c r="DE34" i="20"/>
  <c r="DA34" i="20"/>
  <c r="CW34" i="20"/>
  <c r="CS34" i="20"/>
  <c r="CO34" i="20"/>
  <c r="CK34" i="20"/>
  <c r="CG34" i="20"/>
  <c r="CA34" i="20"/>
  <c r="BV34" i="20"/>
  <c r="BQ34" i="20"/>
  <c r="BK34" i="20"/>
  <c r="BF34" i="20"/>
  <c r="BA34" i="20"/>
  <c r="AU34" i="20"/>
  <c r="AP34" i="20"/>
  <c r="AK34" i="20"/>
  <c r="AE34" i="20"/>
  <c r="Z34" i="20"/>
  <c r="U34" i="20"/>
  <c r="J34" i="20"/>
  <c r="P36" i="20"/>
  <c r="U36" i="20"/>
  <c r="AF36" i="20"/>
  <c r="AK36" i="20"/>
  <c r="AV36" i="20"/>
  <c r="BA36" i="20"/>
  <c r="BL36" i="20"/>
  <c r="BQ36" i="20"/>
  <c r="CB36" i="20"/>
  <c r="CG36" i="20"/>
  <c r="CL36" i="20"/>
  <c r="CR36" i="20"/>
  <c r="DH36" i="20"/>
  <c r="DM36" i="20"/>
  <c r="I38" i="20"/>
  <c r="S38" i="20"/>
  <c r="Y38" i="20"/>
  <c r="AI38" i="20"/>
  <c r="AO38" i="20"/>
  <c r="AY38" i="20"/>
  <c r="BE38" i="20"/>
  <c r="BO38" i="20"/>
  <c r="BU38" i="20"/>
  <c r="CE38" i="20"/>
  <c r="CR38" i="20"/>
  <c r="CX38" i="20"/>
  <c r="DT38" i="20"/>
  <c r="AU42" i="20"/>
  <c r="AU46" i="20"/>
  <c r="DT34" i="20"/>
  <c r="DP34" i="20"/>
  <c r="DH34" i="20"/>
  <c r="DD34" i="20"/>
  <c r="CZ34" i="20"/>
  <c r="CN34" i="20"/>
  <c r="CJ34" i="20"/>
  <c r="L36" i="20"/>
  <c r="AB36" i="20"/>
  <c r="AR36" i="20"/>
  <c r="BH36" i="20"/>
  <c r="BX36" i="20"/>
  <c r="CS36" i="20"/>
  <c r="DN36" i="20"/>
  <c r="DS42" i="20"/>
  <c r="DS46" i="20"/>
  <c r="DO42" i="20"/>
  <c r="DO46" i="20"/>
  <c r="DO44" i="20"/>
  <c r="DK46" i="20"/>
  <c r="DK42" i="20"/>
  <c r="DK44" i="20"/>
  <c r="DG44" i="20"/>
  <c r="DG42" i="20"/>
  <c r="DC42" i="20"/>
  <c r="DC46" i="20"/>
  <c r="CY46" i="20"/>
  <c r="CY42" i="20"/>
  <c r="CY44" i="20"/>
  <c r="CU46" i="20"/>
  <c r="CU44" i="20"/>
  <c r="CU42" i="20"/>
  <c r="CQ44" i="20"/>
  <c r="CQ46" i="20"/>
  <c r="CQ42" i="20"/>
  <c r="CM42" i="20"/>
  <c r="CM46" i="20"/>
  <c r="CI46" i="20"/>
  <c r="CI42" i="20"/>
  <c r="CI44" i="20"/>
  <c r="CE46" i="20"/>
  <c r="CE44" i="20"/>
  <c r="CE42" i="20"/>
  <c r="CA44" i="20"/>
  <c r="CA46" i="20"/>
  <c r="BW42" i="20"/>
  <c r="BW46" i="20"/>
  <c r="BW44" i="20"/>
  <c r="BS46" i="20"/>
  <c r="BS42" i="20"/>
  <c r="BS44" i="20"/>
  <c r="BO46" i="20"/>
  <c r="BO44" i="20"/>
  <c r="BO42" i="20"/>
  <c r="BK44" i="20"/>
  <c r="BK46" i="20"/>
  <c r="BG42" i="20"/>
  <c r="BG46" i="20"/>
  <c r="BC46" i="20"/>
  <c r="BC42" i="20"/>
  <c r="BC44" i="20"/>
  <c r="AY46" i="20"/>
  <c r="AY44" i="20"/>
  <c r="AY42" i="20"/>
  <c r="AQ42" i="20"/>
  <c r="AQ46" i="20"/>
  <c r="AM46" i="20"/>
  <c r="AM42" i="20"/>
  <c r="AM44" i="20"/>
  <c r="AI46" i="20"/>
  <c r="AI44" i="20"/>
  <c r="AI42" i="20"/>
  <c r="AE44" i="20"/>
  <c r="AE46" i="20"/>
  <c r="AE42" i="20"/>
  <c r="AA42" i="20"/>
  <c r="AA46" i="20"/>
  <c r="W46" i="20"/>
  <c r="W42" i="20"/>
  <c r="W44" i="20"/>
  <c r="S46" i="20"/>
  <c r="S44" i="20"/>
  <c r="S42" i="20"/>
  <c r="K42" i="20"/>
  <c r="K46" i="20"/>
  <c r="BK42" i="20"/>
  <c r="O42" i="20"/>
  <c r="DS44" i="20"/>
  <c r="DT46" i="20"/>
  <c r="DT42" i="20"/>
  <c r="DT44" i="20"/>
  <c r="DP46" i="20"/>
  <c r="DP44" i="20"/>
  <c r="DP42" i="20"/>
  <c r="DL44" i="20"/>
  <c r="DL42" i="20"/>
  <c r="DH42" i="20"/>
  <c r="DH46" i="20"/>
  <c r="DD46" i="20"/>
  <c r="DD42" i="20"/>
  <c r="DD44" i="20"/>
  <c r="CZ46" i="20"/>
  <c r="CZ44" i="20"/>
  <c r="CZ42" i="20"/>
  <c r="CR42" i="20"/>
  <c r="CR46" i="20"/>
  <c r="CR44" i="20"/>
  <c r="DB46" i="20"/>
  <c r="DB42" i="20"/>
  <c r="CX46" i="20"/>
  <c r="CX42" i="20"/>
  <c r="CT46" i="20"/>
  <c r="CT42" i="20"/>
  <c r="CP46" i="20"/>
  <c r="CP42" i="20"/>
  <c r="CL46" i="20"/>
  <c r="CL42" i="20"/>
  <c r="CH46" i="20"/>
  <c r="CH42" i="20"/>
  <c r="CD46" i="20"/>
  <c r="CD42" i="20"/>
  <c r="BZ46" i="20"/>
  <c r="BZ42" i="20"/>
  <c r="BV46" i="20"/>
  <c r="BV42" i="20"/>
  <c r="BR46" i="20"/>
  <c r="BR42" i="20"/>
  <c r="BN46" i="20"/>
  <c r="BN42" i="20"/>
  <c r="BJ46" i="20"/>
  <c r="BJ42" i="20"/>
  <c r="BF46" i="20"/>
  <c r="BF42" i="20"/>
  <c r="BB46" i="20"/>
  <c r="BB42" i="20"/>
  <c r="AX46" i="20"/>
  <c r="AX42" i="20"/>
  <c r="AT46" i="20"/>
  <c r="AT42" i="20"/>
  <c r="AP46" i="20"/>
  <c r="AP42" i="20"/>
  <c r="AL46" i="20"/>
  <c r="AL42" i="20"/>
  <c r="AH46" i="20"/>
  <c r="AH42" i="20"/>
  <c r="AD46" i="20"/>
  <c r="AD42" i="20"/>
  <c r="Z46" i="20"/>
  <c r="Z42" i="20"/>
  <c r="V46" i="20"/>
  <c r="V42" i="20"/>
  <c r="R46" i="20"/>
  <c r="R42" i="20"/>
  <c r="N46" i="20"/>
  <c r="N42" i="20"/>
  <c r="J46" i="20"/>
  <c r="J42" i="20"/>
  <c r="CJ42" i="20"/>
  <c r="BT42" i="20"/>
  <c r="BI42" i="20"/>
  <c r="BD42" i="20"/>
  <c r="AS42" i="20"/>
  <c r="AN42" i="20"/>
  <c r="AC42" i="20"/>
  <c r="X42" i="20"/>
  <c r="M42" i="20"/>
  <c r="H42" i="20"/>
  <c r="L44" i="20"/>
  <c r="R44" i="20"/>
  <c r="AB44" i="20"/>
  <c r="AH44" i="20"/>
  <c r="AR44" i="20"/>
  <c r="AX44" i="20"/>
  <c r="BH44" i="20"/>
  <c r="BN44" i="20"/>
  <c r="BX44" i="20"/>
  <c r="CD44" i="20"/>
  <c r="CN44" i="20"/>
  <c r="CT44" i="20"/>
  <c r="DJ44" i="20"/>
  <c r="P46" i="20"/>
  <c r="U46" i="20"/>
  <c r="AF46" i="20"/>
  <c r="AK46" i="20"/>
  <c r="AV46" i="20"/>
  <c r="BA46" i="20"/>
  <c r="BL46" i="20"/>
  <c r="BQ46" i="20"/>
  <c r="CB46" i="20"/>
  <c r="CN42" i="20"/>
  <c r="BX42" i="20"/>
  <c r="BM42" i="20"/>
  <c r="BH42" i="20"/>
  <c r="AW42" i="20"/>
  <c r="AR42" i="20"/>
  <c r="AG42" i="20"/>
  <c r="AB42" i="20"/>
  <c r="Q42" i="20"/>
  <c r="L42" i="20"/>
  <c r="H44" i="20"/>
  <c r="X44" i="20"/>
  <c r="AN44" i="20"/>
  <c r="AT44" i="20"/>
  <c r="BD44" i="20"/>
  <c r="BJ44" i="20"/>
  <c r="BT44" i="20"/>
  <c r="BZ44" i="20"/>
  <c r="CJ44" i="20"/>
  <c r="CP44" i="20"/>
  <c r="DF44" i="20"/>
  <c r="DV44" i="20"/>
  <c r="Q46" i="20"/>
  <c r="AG46" i="20"/>
  <c r="AW46" i="20"/>
  <c r="BM46" i="20"/>
  <c r="BQ42" i="20"/>
  <c r="BA42" i="20"/>
  <c r="AK42" i="20"/>
  <c r="U42" i="20"/>
  <c r="Z44" i="20"/>
  <c r="AP44" i="20"/>
  <c r="BF44" i="20"/>
  <c r="BV44" i="20"/>
  <c r="CL44" i="20"/>
  <c r="DB44" i="20"/>
  <c r="DR44" i="20"/>
  <c r="M46" i="20"/>
  <c r="AC46" i="20"/>
  <c r="AS46" i="20"/>
  <c r="BI46" i="20"/>
  <c r="G34" i="20"/>
  <c r="G36" i="20"/>
  <c r="F250" i="28" l="1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/>
  <c r="F208" i="28"/>
  <c r="F207" i="28"/>
  <c r="F206" i="28"/>
  <c r="F205" i="28"/>
  <c r="F204" i="28"/>
  <c r="F202" i="28"/>
  <c r="F201" i="28"/>
  <c r="F200" i="28"/>
  <c r="F199" i="28"/>
  <c r="F196" i="28"/>
  <c r="F193" i="28"/>
  <c r="F192" i="28"/>
  <c r="F191" i="28"/>
  <c r="F190" i="28"/>
  <c r="F189" i="28"/>
  <c r="F188" i="28"/>
  <c r="F187" i="28"/>
  <c r="F186" i="28"/>
  <c r="F185" i="28"/>
  <c r="F184" i="28"/>
  <c r="F183" i="28"/>
  <c r="F181" i="28"/>
  <c r="F180" i="28"/>
  <c r="F179" i="28"/>
  <c r="F178" i="28"/>
  <c r="F177" i="28"/>
  <c r="F175" i="28"/>
  <c r="F174" i="28"/>
  <c r="F173" i="28"/>
  <c r="F172" i="28"/>
  <c r="F171" i="28"/>
  <c r="F170" i="28"/>
  <c r="F169" i="28"/>
  <c r="F168" i="28"/>
  <c r="F165" i="28"/>
  <c r="F164" i="28"/>
  <c r="F163" i="28"/>
  <c r="F162" i="28"/>
  <c r="F161" i="28"/>
  <c r="F160" i="28"/>
  <c r="F159" i="28"/>
  <c r="F158" i="28"/>
  <c r="F155" i="28"/>
  <c r="F153" i="28"/>
  <c r="F151" i="28"/>
  <c r="F150" i="28"/>
  <c r="F149" i="28"/>
  <c r="F148" i="28"/>
  <c r="F147" i="28"/>
  <c r="F146" i="28"/>
  <c r="F145" i="28"/>
  <c r="F144" i="28"/>
  <c r="F143" i="28"/>
  <c r="F142" i="28"/>
  <c r="F141" i="28"/>
  <c r="F138" i="28"/>
  <c r="F137" i="28"/>
  <c r="F134" i="28"/>
  <c r="F133" i="28"/>
  <c r="F132" i="28"/>
  <c r="F131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6" i="28"/>
  <c r="F105" i="28"/>
  <c r="F104" i="28"/>
  <c r="F103" i="28"/>
  <c r="F101" i="28"/>
  <c r="F100" i="28"/>
  <c r="F99" i="28"/>
  <c r="F98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3" i="28"/>
  <c r="F82" i="28"/>
  <c r="F81" i="28"/>
  <c r="F80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1" i="28"/>
  <c r="F60" i="28"/>
  <c r="F59" i="28"/>
  <c r="F57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1" i="28"/>
  <c r="F20" i="28"/>
  <c r="F17" i="28"/>
  <c r="F16" i="28"/>
  <c r="F15" i="28"/>
  <c r="BD13" i="28"/>
  <c r="BB13" i="28"/>
  <c r="BA13" i="28"/>
  <c r="AX13" i="28"/>
  <c r="AW13" i="28"/>
  <c r="AV13" i="28"/>
  <c r="AT13" i="28"/>
  <c r="AS13" i="28"/>
  <c r="AR13" i="28"/>
  <c r="AO13" i="28"/>
  <c r="AN13" i="28"/>
  <c r="AM13" i="28"/>
  <c r="AL13" i="28"/>
  <c r="AK13" i="28"/>
  <c r="AJ13" i="28"/>
  <c r="AG13" i="28"/>
  <c r="AF13" i="28"/>
  <c r="AD13" i="28"/>
  <c r="AC13" i="28"/>
  <c r="AB13" i="28"/>
  <c r="Z13" i="28"/>
  <c r="X13" i="28"/>
  <c r="V13" i="28"/>
  <c r="U13" i="28"/>
  <c r="Q13" i="28"/>
  <c r="P13" i="28"/>
  <c r="O13" i="28"/>
  <c r="N13" i="28"/>
  <c r="M13" i="28"/>
  <c r="L13" i="28"/>
  <c r="J13" i="28"/>
  <c r="I13" i="28"/>
  <c r="BC13" i="28"/>
  <c r="AZ13" i="28"/>
  <c r="AU13" i="28"/>
  <c r="AP13" i="28"/>
  <c r="AH13" i="28"/>
  <c r="AE13" i="28"/>
  <c r="W13" i="28"/>
  <c r="T13" i="28"/>
  <c r="R13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A27" i="11" s="1"/>
  <c r="AG22" i="11"/>
  <c r="AG27" i="11" s="1"/>
  <c r="F22" i="11"/>
  <c r="F27" i="11" s="1"/>
  <c r="G22" i="11"/>
  <c r="G27" i="11" s="1"/>
  <c r="H22" i="11"/>
  <c r="H27" i="11" s="1"/>
  <c r="I22" i="11"/>
  <c r="I27" i="11" s="1"/>
  <c r="J22" i="11"/>
  <c r="J27" i="11" s="1"/>
  <c r="K22" i="11"/>
  <c r="K27" i="11" s="1"/>
  <c r="L22" i="11"/>
  <c r="L27" i="11" s="1"/>
  <c r="M22" i="11"/>
  <c r="M27" i="11" s="1"/>
  <c r="N22" i="11"/>
  <c r="N27" i="11" s="1"/>
  <c r="O22" i="11"/>
  <c r="O27" i="11" s="1"/>
  <c r="P22" i="11"/>
  <c r="P27" i="11" s="1"/>
  <c r="Q22" i="11"/>
  <c r="Q27" i="11" s="1"/>
  <c r="R22" i="11"/>
  <c r="R27" i="11" s="1"/>
  <c r="S22" i="11"/>
  <c r="S27" i="11" s="1"/>
  <c r="T22" i="11"/>
  <c r="T27" i="11" s="1"/>
  <c r="U22" i="11"/>
  <c r="U27" i="11" s="1"/>
  <c r="V22" i="11"/>
  <c r="V27" i="11" s="1"/>
  <c r="W22" i="11"/>
  <c r="W27" i="11" s="1"/>
  <c r="X22" i="11"/>
  <c r="X27" i="11" s="1"/>
  <c r="Y22" i="11"/>
  <c r="Y27" i="11" s="1"/>
  <c r="Z22" i="11"/>
  <c r="Z27" i="11" s="1"/>
  <c r="AA22" i="11"/>
  <c r="AA27" i="11" s="1"/>
  <c r="AB22" i="11"/>
  <c r="AB27" i="11" s="1"/>
  <c r="AC22" i="11"/>
  <c r="AC27" i="11" s="1"/>
  <c r="AD22" i="11"/>
  <c r="AD27" i="11" s="1"/>
  <c r="AW29" i="11" l="1"/>
  <c r="AW27" i="11"/>
  <c r="AS29" i="11"/>
  <c r="U23" i="21" s="1"/>
  <c r="AS27" i="11"/>
  <c r="AO29" i="11"/>
  <c r="Q23" i="21" s="1"/>
  <c r="AO27" i="11"/>
  <c r="AK29" i="11"/>
  <c r="M23" i="21" s="1"/>
  <c r="AK27" i="11"/>
  <c r="AZ29" i="11"/>
  <c r="AZ27" i="11"/>
  <c r="AV29" i="11"/>
  <c r="X23" i="21" s="1"/>
  <c r="AV27" i="11"/>
  <c r="AR29" i="11"/>
  <c r="T23" i="21" s="1"/>
  <c r="AR27" i="11"/>
  <c r="AN29" i="11"/>
  <c r="P23" i="21" s="1"/>
  <c r="AN27" i="11"/>
  <c r="AJ29" i="11"/>
  <c r="L23" i="21" s="1"/>
  <c r="AJ27" i="11"/>
  <c r="AY29" i="11"/>
  <c r="AY27" i="11"/>
  <c r="AU29" i="11"/>
  <c r="W23" i="21" s="1"/>
  <c r="AU27" i="11"/>
  <c r="AQ29" i="11"/>
  <c r="S23" i="21" s="1"/>
  <c r="AQ27" i="11"/>
  <c r="AM29" i="11"/>
  <c r="O23" i="21" s="1"/>
  <c r="AM27" i="11"/>
  <c r="AI29" i="11"/>
  <c r="K23" i="21" s="1"/>
  <c r="AI27" i="11"/>
  <c r="AX29" i="11"/>
  <c r="AX27" i="11"/>
  <c r="AT29" i="11"/>
  <c r="V23" i="21" s="1"/>
  <c r="AT27" i="11"/>
  <c r="AP29" i="11"/>
  <c r="R23" i="21" s="1"/>
  <c r="AP27" i="11"/>
  <c r="AL29" i="11"/>
  <c r="N23" i="21" s="1"/>
  <c r="AL27" i="11"/>
  <c r="AH29" i="11"/>
  <c r="AH27" i="11"/>
  <c r="BA29" i="11"/>
  <c r="K13" i="28"/>
  <c r="K252" i="28" s="1"/>
  <c r="K1" i="28" s="1"/>
  <c r="S13" i="28"/>
  <c r="S194" i="28" s="1"/>
  <c r="S253" i="28" s="1"/>
  <c r="S11" i="28" s="1"/>
  <c r="AA13" i="28"/>
  <c r="AA252" i="28" s="1"/>
  <c r="AA1" i="28" s="1"/>
  <c r="AI13" i="28"/>
  <c r="AI252" i="28" s="1"/>
  <c r="AI1" i="28" s="1"/>
  <c r="AQ13" i="28"/>
  <c r="AQ252" i="28" s="1"/>
  <c r="AQ1" i="28" s="1"/>
  <c r="AY13" i="28"/>
  <c r="AY194" i="28" s="1"/>
  <c r="F23" i="28"/>
  <c r="L252" i="28"/>
  <c r="L1" i="28" s="1"/>
  <c r="L194" i="28"/>
  <c r="L253" i="28" s="1"/>
  <c r="L11" i="28" s="1"/>
  <c r="P252" i="28"/>
  <c r="P1" i="28" s="1"/>
  <c r="P194" i="28"/>
  <c r="P253" i="28" s="1"/>
  <c r="P11" i="28" s="1"/>
  <c r="X252" i="28"/>
  <c r="X1" i="28" s="1"/>
  <c r="AB252" i="28"/>
  <c r="AB1" i="28" s="1"/>
  <c r="AB194" i="28"/>
  <c r="AB253" i="28" s="1"/>
  <c r="AB11" i="28" s="1"/>
  <c r="AF252" i="28"/>
  <c r="AF1" i="28" s="1"/>
  <c r="AF194" i="28"/>
  <c r="AF253" i="28" s="1"/>
  <c r="AF11" i="28" s="1"/>
  <c r="AN252" i="28"/>
  <c r="AN1" i="28" s="1"/>
  <c r="AN194" i="28"/>
  <c r="AR252" i="28"/>
  <c r="AR1" i="28" s="1"/>
  <c r="AR194" i="28"/>
  <c r="AR253" i="28" s="1"/>
  <c r="AV252" i="28"/>
  <c r="AV194" i="28"/>
  <c r="AV253" i="28" s="1"/>
  <c r="BD252" i="28"/>
  <c r="BD194" i="28"/>
  <c r="N252" i="28"/>
  <c r="N1" i="28" s="1"/>
  <c r="N194" i="28"/>
  <c r="N253" i="28" s="1"/>
  <c r="N11" i="28" s="1"/>
  <c r="V252" i="28"/>
  <c r="V1" i="28" s="1"/>
  <c r="AD252" i="28"/>
  <c r="AD1" i="28" s="1"/>
  <c r="AD194" i="28"/>
  <c r="AD253" i="28" s="1"/>
  <c r="AD11" i="28" s="1"/>
  <c r="AL252" i="28"/>
  <c r="AL1" i="28" s="1"/>
  <c r="AL194" i="28"/>
  <c r="AL253" i="28" s="1"/>
  <c r="AT252" i="28"/>
  <c r="AT1" i="28" s="1"/>
  <c r="AT194" i="28"/>
  <c r="AT253" i="28" s="1"/>
  <c r="BB252" i="28"/>
  <c r="BB194" i="28"/>
  <c r="F62" i="28"/>
  <c r="R252" i="28"/>
  <c r="R1" i="28" s="1"/>
  <c r="W252" i="28"/>
  <c r="W1" i="28" s="1"/>
  <c r="W194" i="28"/>
  <c r="W253" i="28" s="1"/>
  <c r="W11" i="28" s="1"/>
  <c r="AH252" i="28"/>
  <c r="AH1" i="28" s="1"/>
  <c r="AM252" i="28"/>
  <c r="AM1" i="28" s="1"/>
  <c r="AM194" i="28"/>
  <c r="AM253" i="28" s="1"/>
  <c r="AX252" i="28"/>
  <c r="AX194" i="28"/>
  <c r="AX253" i="28" s="1"/>
  <c r="BC252" i="28"/>
  <c r="BC194" i="28"/>
  <c r="F58" i="28"/>
  <c r="F63" i="28"/>
  <c r="H13" i="28"/>
  <c r="X194" i="28"/>
  <c r="X253" i="28" s="1"/>
  <c r="X11" i="28" s="1"/>
  <c r="J252" i="28"/>
  <c r="J1" i="28" s="1"/>
  <c r="J194" i="28"/>
  <c r="J253" i="28" s="1"/>
  <c r="J11" i="28" s="1"/>
  <c r="O252" i="28"/>
  <c r="O1" i="28" s="1"/>
  <c r="O194" i="28"/>
  <c r="O253" i="28" s="1"/>
  <c r="O11" i="28" s="1"/>
  <c r="T252" i="28"/>
  <c r="T1" i="28" s="1"/>
  <c r="T194" i="28"/>
  <c r="T253" i="28" s="1"/>
  <c r="T11" i="28" s="1"/>
  <c r="Z252" i="28"/>
  <c r="Z1" i="28" s="1"/>
  <c r="Z194" i="28"/>
  <c r="Z253" i="28" s="1"/>
  <c r="Z11" i="28" s="1"/>
  <c r="AE252" i="28"/>
  <c r="AE1" i="28" s="1"/>
  <c r="AE194" i="28"/>
  <c r="AE253" i="28" s="1"/>
  <c r="AE11" i="28" s="1"/>
  <c r="AJ252" i="28"/>
  <c r="AJ1" i="28" s="1"/>
  <c r="AJ194" i="28"/>
  <c r="AJ253" i="28" s="1"/>
  <c r="AP252" i="28"/>
  <c r="AP1" i="28" s="1"/>
  <c r="AP194" i="28"/>
  <c r="AU252" i="28"/>
  <c r="AU194" i="28"/>
  <c r="AU253" i="28" s="1"/>
  <c r="AZ252" i="28"/>
  <c r="AZ194" i="28"/>
  <c r="I252" i="28"/>
  <c r="I1" i="28" s="1"/>
  <c r="I194" i="28"/>
  <c r="M252" i="28"/>
  <c r="M1" i="28" s="1"/>
  <c r="M194" i="28"/>
  <c r="M253" i="28" s="1"/>
  <c r="M11" i="28" s="1"/>
  <c r="Q252" i="28"/>
  <c r="Q1" i="28" s="1"/>
  <c r="Q194" i="28"/>
  <c r="Q253" i="28" s="1"/>
  <c r="Q11" i="28" s="1"/>
  <c r="U252" i="28"/>
  <c r="U1" i="28" s="1"/>
  <c r="U194" i="28"/>
  <c r="U253" i="28" s="1"/>
  <c r="U11" i="28" s="1"/>
  <c r="AC252" i="28"/>
  <c r="AC1" i="28" s="1"/>
  <c r="AC194" i="28"/>
  <c r="AC253" i="28" s="1"/>
  <c r="AC11" i="28" s="1"/>
  <c r="AG252" i="28"/>
  <c r="AG1" i="28" s="1"/>
  <c r="AG194" i="28"/>
  <c r="AG253" i="28" s="1"/>
  <c r="AG11" i="28" s="1"/>
  <c r="AK252" i="28"/>
  <c r="AK1" i="28" s="1"/>
  <c r="AK194" i="28"/>
  <c r="AK253" i="28" s="1"/>
  <c r="AO252" i="28"/>
  <c r="AO1" i="28" s="1"/>
  <c r="AO194" i="28"/>
  <c r="AS252" i="28"/>
  <c r="AS1" i="28" s="1"/>
  <c r="AS194" i="28"/>
  <c r="AS253" i="28" s="1"/>
  <c r="AW252" i="28"/>
  <c r="AW194" i="28"/>
  <c r="AW253" i="28" s="1"/>
  <c r="BA252" i="28"/>
  <c r="BA194" i="28"/>
  <c r="F64" i="28"/>
  <c r="F107" i="28"/>
  <c r="F136" i="28"/>
  <c r="F166" i="28"/>
  <c r="F182" i="28"/>
  <c r="F79" i="28"/>
  <c r="F129" i="28"/>
  <c r="AH194" i="28"/>
  <c r="AH253" i="28" s="1"/>
  <c r="AH11" i="28" s="1"/>
  <c r="V194" i="28"/>
  <c r="V253" i="28" s="1"/>
  <c r="V11" i="28" s="1"/>
  <c r="F167" i="28"/>
  <c r="F176" i="28"/>
  <c r="F197" i="28"/>
  <c r="F156" i="28"/>
  <c r="S252" i="28" l="1"/>
  <c r="S1" i="28" s="1"/>
  <c r="AA194" i="28"/>
  <c r="AA253" i="28" s="1"/>
  <c r="AA11" i="28" s="1"/>
  <c r="AL11" i="28"/>
  <c r="AY252" i="28"/>
  <c r="K194" i="28"/>
  <c r="K253" i="28" s="1"/>
  <c r="K11" i="28" s="1"/>
  <c r="AO253" i="28"/>
  <c r="AY253" i="28"/>
  <c r="AY11" i="28" s="1"/>
  <c r="AZ253" i="28"/>
  <c r="AP253" i="28"/>
  <c r="BD253" i="28"/>
  <c r="AQ194" i="28"/>
  <c r="AQ253" i="28" s="1"/>
  <c r="BA253" i="28"/>
  <c r="BB253" i="28"/>
  <c r="F139" i="28"/>
  <c r="AI194" i="28"/>
  <c r="AI253" i="28" s="1"/>
  <c r="AI11" i="28" s="1"/>
  <c r="H252" i="28"/>
  <c r="H194" i="28"/>
  <c r="F152" i="28"/>
  <c r="F203" i="28"/>
  <c r="BC253" i="28"/>
  <c r="I253" i="28"/>
  <c r="I11" i="28" s="1"/>
  <c r="F251" i="28" l="1"/>
  <c r="R194" i="28"/>
  <c r="R253" i="28" s="1"/>
  <c r="R11" i="28" s="1"/>
  <c r="F56" i="28"/>
  <c r="AN253" i="28"/>
  <c r="H253" i="28"/>
  <c r="F195" i="28"/>
  <c r="H1" i="28"/>
  <c r="AK23" i="8"/>
  <c r="AK56" i="8"/>
  <c r="AK156" i="8"/>
  <c r="AK195" i="8"/>
  <c r="AK251" i="8" s="1"/>
  <c r="H11" i="28" l="1"/>
  <c r="AK13" i="8"/>
  <c r="AK252" i="8" s="1"/>
  <c r="AK1" i="8" s="1"/>
  <c r="AK194" i="8" l="1"/>
  <c r="AK253" i="8" s="1"/>
  <c r="J39" i="23" l="1"/>
  <c r="K39" i="23"/>
  <c r="L39" i="23"/>
  <c r="M39" i="23"/>
  <c r="I39" i="23"/>
  <c r="AO23" i="8" l="1"/>
  <c r="AO56" i="8"/>
  <c r="AO156" i="8"/>
  <c r="AO195" i="8"/>
  <c r="AO251" i="8" s="1"/>
  <c r="AO13" i="8" l="1"/>
  <c r="AO194" i="8" s="1"/>
  <c r="N24" i="21" l="1"/>
  <c r="N25" i="21"/>
  <c r="AO253" i="8"/>
  <c r="AO252" i="8"/>
  <c r="AO1" i="8" l="1"/>
  <c r="H29" i="21"/>
  <c r="H28" i="21"/>
  <c r="H26" i="21"/>
  <c r="H22" i="21"/>
  <c r="H21" i="21"/>
  <c r="H20" i="21"/>
  <c r="H19" i="21"/>
  <c r="H18" i="21"/>
  <c r="H14" i="21"/>
  <c r="H15" i="21"/>
  <c r="H16" i="21"/>
  <c r="H13" i="21"/>
  <c r="H32" i="21"/>
  <c r="AG32" i="21" s="1"/>
  <c r="H33" i="21"/>
  <c r="AG33" i="21" s="1"/>
  <c r="H34" i="21"/>
  <c r="AG34" i="21" s="1"/>
  <c r="H35" i="21"/>
  <c r="AG35" i="21" s="1"/>
  <c r="H36" i="21"/>
  <c r="AG36" i="21" s="1"/>
  <c r="H37" i="21"/>
  <c r="AG37" i="21" s="1"/>
  <c r="H38" i="21"/>
  <c r="AG38" i="21" s="1"/>
  <c r="H39" i="21"/>
  <c r="AG39" i="21" s="1"/>
  <c r="H40" i="21"/>
  <c r="AG40" i="21" s="1"/>
  <c r="H41" i="21"/>
  <c r="AG41" i="21" s="1"/>
  <c r="H42" i="21"/>
  <c r="AG42" i="21" s="1"/>
  <c r="H43" i="21"/>
  <c r="AG43" i="21" s="1"/>
  <c r="H44" i="21"/>
  <c r="AG44" i="21" s="1"/>
  <c r="H45" i="21"/>
  <c r="AG45" i="21" s="1"/>
  <c r="H46" i="21"/>
  <c r="AG46" i="21" s="1"/>
  <c r="H47" i="21"/>
  <c r="AG47" i="21" s="1"/>
  <c r="H48" i="21"/>
  <c r="AG48" i="21" s="1"/>
  <c r="H49" i="21"/>
  <c r="AG49" i="21" s="1"/>
  <c r="H50" i="21"/>
  <c r="AG50" i="21" s="1"/>
  <c r="H51" i="21"/>
  <c r="AG51" i="21" s="1"/>
  <c r="H52" i="21"/>
  <c r="AG52" i="21" s="1"/>
  <c r="H53" i="21"/>
  <c r="AG53" i="21" s="1"/>
  <c r="H54" i="21"/>
  <c r="AG54" i="21" s="1"/>
  <c r="H55" i="21"/>
  <c r="AG55" i="21" s="1"/>
  <c r="H56" i="21"/>
  <c r="AG56" i="21" s="1"/>
  <c r="H57" i="21"/>
  <c r="AG57" i="21" s="1"/>
  <c r="H58" i="21"/>
  <c r="AG58" i="21" s="1"/>
  <c r="H59" i="21"/>
  <c r="AG59" i="21" s="1"/>
  <c r="H60" i="21"/>
  <c r="AG60" i="21" s="1"/>
  <c r="H61" i="21"/>
  <c r="AG61" i="21" s="1"/>
  <c r="H62" i="21"/>
  <c r="AG62" i="21" s="1"/>
  <c r="H63" i="21"/>
  <c r="AG63" i="21" s="1"/>
  <c r="H64" i="21"/>
  <c r="AG64" i="21" s="1"/>
  <c r="H65" i="21"/>
  <c r="AG65" i="21" s="1"/>
  <c r="H66" i="21"/>
  <c r="AG66" i="21" s="1"/>
  <c r="H67" i="21"/>
  <c r="AG67" i="21" s="1"/>
  <c r="H68" i="21"/>
  <c r="AG68" i="21" s="1"/>
  <c r="H69" i="21"/>
  <c r="AG69" i="21" s="1"/>
  <c r="H70" i="21"/>
  <c r="AG70" i="21" s="1"/>
  <c r="H71" i="21"/>
  <c r="AG71" i="21" s="1"/>
  <c r="H72" i="21"/>
  <c r="AG72" i="21" s="1"/>
  <c r="H73" i="21"/>
  <c r="AG73" i="21" s="1"/>
  <c r="H74" i="21"/>
  <c r="AG74" i="21" s="1"/>
  <c r="H75" i="21"/>
  <c r="AG75" i="21" s="1"/>
  <c r="H76" i="21"/>
  <c r="AG76" i="21" s="1"/>
  <c r="H77" i="21"/>
  <c r="AG77" i="21" s="1"/>
  <c r="H78" i="21"/>
  <c r="AG78" i="21" s="1"/>
  <c r="H79" i="21"/>
  <c r="AG79" i="21" s="1"/>
  <c r="H80" i="21"/>
  <c r="AG80" i="21" s="1"/>
  <c r="H81" i="21"/>
  <c r="AG81" i="21" s="1"/>
  <c r="H82" i="21"/>
  <c r="AG82" i="21" s="1"/>
  <c r="H83" i="21"/>
  <c r="AG83" i="21" s="1"/>
  <c r="H84" i="21"/>
  <c r="AG84" i="21" s="1"/>
  <c r="H85" i="21"/>
  <c r="AG85" i="21" s="1"/>
  <c r="H86" i="21"/>
  <c r="AG86" i="21" s="1"/>
  <c r="H87" i="21"/>
  <c r="AG87" i="21" s="1"/>
  <c r="H88" i="21"/>
  <c r="AG88" i="21" s="1"/>
  <c r="H89" i="21"/>
  <c r="AG89" i="21" s="1"/>
  <c r="H90" i="21"/>
  <c r="AG90" i="21" s="1"/>
  <c r="H91" i="21"/>
  <c r="AG91" i="21" s="1"/>
  <c r="H92" i="21"/>
  <c r="AG92" i="21" s="1"/>
  <c r="H93" i="21"/>
  <c r="AG93" i="21" s="1"/>
  <c r="H94" i="21"/>
  <c r="AG94" i="21" s="1"/>
  <c r="H95" i="21"/>
  <c r="AG95" i="21" s="1"/>
  <c r="H96" i="21"/>
  <c r="AG96" i="21" s="1"/>
  <c r="H97" i="21"/>
  <c r="AG97" i="21" s="1"/>
  <c r="H98" i="21"/>
  <c r="AG98" i="21" s="1"/>
  <c r="H99" i="21"/>
  <c r="AG99" i="21" s="1"/>
  <c r="H100" i="21"/>
  <c r="AG100" i="21" s="1"/>
  <c r="H101" i="21"/>
  <c r="AG101" i="21" s="1"/>
  <c r="H102" i="21"/>
  <c r="AG102" i="21" s="1"/>
  <c r="H103" i="21"/>
  <c r="AG103" i="21" s="1"/>
  <c r="H104" i="21"/>
  <c r="AG104" i="21" s="1"/>
  <c r="H105" i="21"/>
  <c r="AG105" i="21" s="1"/>
  <c r="H106" i="21"/>
  <c r="AG106" i="21" s="1"/>
  <c r="H107" i="21"/>
  <c r="AG107" i="21" s="1"/>
  <c r="H108" i="21"/>
  <c r="AG108" i="21" s="1"/>
  <c r="H109" i="21"/>
  <c r="AG109" i="21" s="1"/>
  <c r="H110" i="21"/>
  <c r="AG110" i="21" s="1"/>
  <c r="H111" i="21"/>
  <c r="AG111" i="21" s="1"/>
  <c r="H112" i="21"/>
  <c r="AG112" i="21" s="1"/>
  <c r="H113" i="21"/>
  <c r="AG113" i="21" s="1"/>
  <c r="H114" i="21"/>
  <c r="AG114" i="21" s="1"/>
  <c r="H115" i="21"/>
  <c r="AG115" i="21" s="1"/>
  <c r="H116" i="21"/>
  <c r="AG116" i="21" s="1"/>
  <c r="H117" i="21"/>
  <c r="AG117" i="21" s="1"/>
  <c r="H118" i="21"/>
  <c r="AG118" i="21" s="1"/>
  <c r="H119" i="21"/>
  <c r="AG119" i="21" s="1"/>
  <c r="H120" i="21"/>
  <c r="AG120" i="21" s="1"/>
  <c r="H121" i="21"/>
  <c r="AG121" i="21" s="1"/>
  <c r="H122" i="21"/>
  <c r="AG122" i="21" s="1"/>
  <c r="H123" i="21"/>
  <c r="AG123" i="21" s="1"/>
  <c r="H124" i="21"/>
  <c r="AG124" i="21" s="1"/>
  <c r="H125" i="21"/>
  <c r="AG125" i="21" s="1"/>
  <c r="H126" i="21"/>
  <c r="AG126" i="21" s="1"/>
  <c r="H127" i="21"/>
  <c r="AG127" i="21" s="1"/>
  <c r="H128" i="21"/>
  <c r="AG128" i="21" s="1"/>
  <c r="H129" i="21"/>
  <c r="AG129" i="21" s="1"/>
  <c r="H130" i="21"/>
  <c r="AG130" i="21" s="1"/>
  <c r="H131" i="21"/>
  <c r="AG131" i="21" s="1"/>
  <c r="H132" i="21"/>
  <c r="AG132" i="21" s="1"/>
  <c r="H133" i="21"/>
  <c r="AG133" i="21" s="1"/>
  <c r="H134" i="21"/>
  <c r="AG134" i="21" s="1"/>
  <c r="H135" i="21"/>
  <c r="AG135" i="21" s="1"/>
  <c r="H136" i="21"/>
  <c r="AG136" i="21" s="1"/>
  <c r="H137" i="21"/>
  <c r="AG137" i="21" s="1"/>
  <c r="H138" i="21"/>
  <c r="AG138" i="21" s="1"/>
  <c r="H139" i="21"/>
  <c r="AG139" i="21" s="1"/>
  <c r="H140" i="21"/>
  <c r="AG140" i="21" s="1"/>
  <c r="H141" i="21"/>
  <c r="AG141" i="21" s="1"/>
  <c r="H142" i="21"/>
  <c r="AG142" i="21" s="1"/>
  <c r="H143" i="21"/>
  <c r="AG143" i="21" s="1"/>
  <c r="H144" i="21"/>
  <c r="AG144" i="21" s="1"/>
  <c r="H145" i="21"/>
  <c r="AG145" i="21" s="1"/>
  <c r="H146" i="21"/>
  <c r="AG146" i="21" s="1"/>
  <c r="H147" i="21"/>
  <c r="AG147" i="21" s="1"/>
  <c r="H148" i="21"/>
  <c r="AG148" i="21" s="1"/>
  <c r="H149" i="21"/>
  <c r="AG149" i="21" s="1"/>
  <c r="H150" i="21"/>
  <c r="AG150" i="21" s="1"/>
  <c r="H31" i="21"/>
  <c r="AG31" i="21" s="1"/>
  <c r="U136" i="8" l="1"/>
  <c r="U79" i="8"/>
  <c r="U62" i="8"/>
  <c r="D25" i="11" l="1"/>
  <c r="D24" i="11"/>
  <c r="D23" i="11"/>
  <c r="D21" i="11"/>
  <c r="D20" i="11"/>
  <c r="D19" i="11"/>
  <c r="D18" i="11"/>
  <c r="D17" i="11"/>
  <c r="D16" i="11"/>
  <c r="D15" i="11"/>
  <c r="D8" i="11"/>
  <c r="D7" i="11"/>
  <c r="I5" i="3" l="1"/>
  <c r="I4" i="3"/>
  <c r="K332" i="3" l="1"/>
  <c r="L332" i="3" l="1"/>
  <c r="G87" i="17"/>
  <c r="H87" i="17" s="1"/>
  <c r="G29" i="21"/>
  <c r="G28" i="21"/>
  <c r="G26" i="21"/>
  <c r="G22" i="21"/>
  <c r="G21" i="21"/>
  <c r="G20" i="21"/>
  <c r="G19" i="21"/>
  <c r="G18" i="21"/>
  <c r="G16" i="21"/>
  <c r="G15" i="21"/>
  <c r="G14" i="21"/>
  <c r="G13" i="21"/>
  <c r="G32" i="21" l="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31" i="21"/>
  <c r="W167" i="8" l="1"/>
  <c r="W166" i="8"/>
  <c r="V186" i="8"/>
  <c r="U186" i="8"/>
  <c r="U182" i="8"/>
  <c r="V174" i="8"/>
  <c r="U174" i="8"/>
  <c r="V172" i="8"/>
  <c r="U172" i="8"/>
  <c r="U167" i="8"/>
  <c r="U166" i="8"/>
  <c r="W153" i="8"/>
  <c r="U153" i="8"/>
  <c r="W151" i="8"/>
  <c r="W150" i="8"/>
  <c r="U151" i="8"/>
  <c r="U150" i="8"/>
  <c r="W146" i="8"/>
  <c r="W145" i="8"/>
  <c r="W144" i="8"/>
  <c r="W143" i="8"/>
  <c r="U146" i="8"/>
  <c r="U145" i="8"/>
  <c r="U144" i="8"/>
  <c r="U143" i="8"/>
  <c r="W141" i="8"/>
  <c r="U141" i="8"/>
  <c r="W138" i="8"/>
  <c r="U138" i="8"/>
  <c r="W131" i="8"/>
  <c r="U131" i="8"/>
  <c r="U129" i="8"/>
  <c r="V123" i="8"/>
  <c r="U123" i="8"/>
  <c r="V119" i="8"/>
  <c r="U119" i="8"/>
  <c r="V118" i="8"/>
  <c r="U118" i="8"/>
  <c r="V115" i="8"/>
  <c r="U115" i="8"/>
  <c r="V114" i="8"/>
  <c r="U114" i="8"/>
  <c r="V112" i="8"/>
  <c r="U112" i="8"/>
  <c r="V111" i="8"/>
  <c r="U111" i="8"/>
  <c r="U80" i="8"/>
  <c r="U63" i="8"/>
  <c r="J197" i="8"/>
  <c r="I197" i="8"/>
  <c r="I133" i="8"/>
  <c r="I86" i="8"/>
  <c r="M75" i="8"/>
  <c r="L75" i="8"/>
  <c r="M74" i="8"/>
  <c r="L74" i="8"/>
  <c r="M73" i="8"/>
  <c r="L73" i="8"/>
  <c r="M72" i="8"/>
  <c r="L72" i="8"/>
  <c r="I58" i="8"/>
  <c r="K343" i="3" l="1"/>
  <c r="K342" i="3"/>
  <c r="L132" i="3" l="1"/>
  <c r="E75" i="28" s="1"/>
  <c r="D132" i="3"/>
  <c r="L131" i="3"/>
  <c r="E74" i="28" s="1"/>
  <c r="D131" i="3"/>
  <c r="L130" i="3"/>
  <c r="E73" i="28" s="1"/>
  <c r="D130" i="3"/>
  <c r="L409" i="3" l="1"/>
  <c r="G198" i="17" s="1"/>
  <c r="H198" i="17" s="1"/>
  <c r="L406" i="3"/>
  <c r="G195" i="17" s="1"/>
  <c r="H195" i="17" s="1"/>
  <c r="L403" i="3"/>
  <c r="G192" i="17" s="1"/>
  <c r="H192" i="17" s="1"/>
  <c r="L399" i="3"/>
  <c r="G188" i="17" s="1"/>
  <c r="H188" i="17" s="1"/>
  <c r="L396" i="3"/>
  <c r="F249" i="8"/>
  <c r="G185" i="17" l="1"/>
  <c r="H185" i="17" s="1"/>
  <c r="E249" i="28"/>
  <c r="G249" i="28" s="1"/>
  <c r="G249" i="8"/>
  <c r="F21" i="8" l="1"/>
  <c r="F17" i="8"/>
  <c r="F16" i="8"/>
  <c r="F20" i="8"/>
  <c r="F15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7" i="8"/>
  <c r="F59" i="8"/>
  <c r="F60" i="8"/>
  <c r="F61" i="8"/>
  <c r="F65" i="8"/>
  <c r="F66" i="8"/>
  <c r="F68" i="8"/>
  <c r="F69" i="8"/>
  <c r="F70" i="8"/>
  <c r="F71" i="8"/>
  <c r="F76" i="8"/>
  <c r="F77" i="8"/>
  <c r="F78" i="8"/>
  <c r="F82" i="8"/>
  <c r="F83" i="8"/>
  <c r="F85" i="8"/>
  <c r="F87" i="8"/>
  <c r="F88" i="8"/>
  <c r="F89" i="8"/>
  <c r="F90" i="8"/>
  <c r="F91" i="8"/>
  <c r="F92" i="8"/>
  <c r="F93" i="8"/>
  <c r="F94" i="8"/>
  <c r="F95" i="8"/>
  <c r="F96" i="8"/>
  <c r="F99" i="8"/>
  <c r="F100" i="8"/>
  <c r="F101" i="8"/>
  <c r="F104" i="8"/>
  <c r="F105" i="8"/>
  <c r="F106" i="8"/>
  <c r="F108" i="8"/>
  <c r="F110" i="8"/>
  <c r="F113" i="8"/>
  <c r="F120" i="8"/>
  <c r="F121" i="8"/>
  <c r="F122" i="8"/>
  <c r="F125" i="8"/>
  <c r="F134" i="8"/>
  <c r="F137" i="8"/>
  <c r="F142" i="8"/>
  <c r="F148" i="8"/>
  <c r="F155" i="8"/>
  <c r="F159" i="8"/>
  <c r="F160" i="8"/>
  <c r="F161" i="8"/>
  <c r="F162" i="8"/>
  <c r="F163" i="8"/>
  <c r="F164" i="8"/>
  <c r="F165" i="8"/>
  <c r="F168" i="8"/>
  <c r="F169" i="8"/>
  <c r="F170" i="8"/>
  <c r="F171" i="8"/>
  <c r="F173" i="8"/>
  <c r="F175" i="8"/>
  <c r="F178" i="8"/>
  <c r="F179" i="8"/>
  <c r="F180" i="8"/>
  <c r="F181" i="8"/>
  <c r="F183" i="8"/>
  <c r="F184" i="8"/>
  <c r="F185" i="8"/>
  <c r="F187" i="8"/>
  <c r="F188" i="8"/>
  <c r="F189" i="8"/>
  <c r="F190" i="8"/>
  <c r="F191" i="8"/>
  <c r="F192" i="8"/>
  <c r="F193" i="8"/>
  <c r="F196" i="8"/>
  <c r="F199" i="8"/>
  <c r="F200" i="8"/>
  <c r="F201" i="8"/>
  <c r="F202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50" i="8"/>
  <c r="F24" i="8"/>
  <c r="J35" i="23" l="1"/>
  <c r="K35" i="23"/>
  <c r="L35" i="23"/>
  <c r="M35" i="23"/>
  <c r="J36" i="23"/>
  <c r="K36" i="23"/>
  <c r="L36" i="23"/>
  <c r="M36" i="23"/>
  <c r="J37" i="23"/>
  <c r="K37" i="23"/>
  <c r="L37" i="23"/>
  <c r="M37" i="23"/>
  <c r="J38" i="23"/>
  <c r="K38" i="23"/>
  <c r="L38" i="23"/>
  <c r="M38" i="23"/>
  <c r="I36" i="23"/>
  <c r="I37" i="23"/>
  <c r="I38" i="23"/>
  <c r="I35" i="23"/>
  <c r="AZ13" i="8" l="1"/>
  <c r="AZ252" i="8" s="1"/>
  <c r="BA13" i="8"/>
  <c r="BA252" i="8" s="1"/>
  <c r="BB13" i="8"/>
  <c r="BC13" i="8"/>
  <c r="BC252" i="8" s="1"/>
  <c r="BD13" i="8"/>
  <c r="BD252" i="8" s="1"/>
  <c r="AZ23" i="8"/>
  <c r="BA23" i="8"/>
  <c r="BB23" i="8"/>
  <c r="BC23" i="8"/>
  <c r="BD23" i="8"/>
  <c r="AZ56" i="8"/>
  <c r="BA56" i="8"/>
  <c r="BB56" i="8"/>
  <c r="BD56" i="8"/>
  <c r="AZ156" i="8"/>
  <c r="BA156" i="8"/>
  <c r="BB156" i="8"/>
  <c r="BC156" i="8"/>
  <c r="BD156" i="8"/>
  <c r="AY195" i="8"/>
  <c r="AY251" i="8" s="1"/>
  <c r="AX195" i="8"/>
  <c r="AX251" i="8" s="1"/>
  <c r="AW195" i="8"/>
  <c r="AW251" i="8" s="1"/>
  <c r="AV195" i="8"/>
  <c r="AV251" i="8" s="1"/>
  <c r="AU195" i="8"/>
  <c r="AU251" i="8" s="1"/>
  <c r="AY156" i="8"/>
  <c r="AX156" i="8"/>
  <c r="AW156" i="8"/>
  <c r="AV156" i="8"/>
  <c r="AU156" i="8"/>
  <c r="AY56" i="8"/>
  <c r="AX56" i="8"/>
  <c r="AW56" i="8"/>
  <c r="AV56" i="8"/>
  <c r="AU56" i="8"/>
  <c r="AY23" i="8"/>
  <c r="AX23" i="8"/>
  <c r="AW23" i="8"/>
  <c r="AV23" i="8"/>
  <c r="AU23" i="8"/>
  <c r="AY13" i="8"/>
  <c r="AY252" i="8" s="1"/>
  <c r="AX13" i="8"/>
  <c r="AX252" i="8" s="1"/>
  <c r="AW13" i="8"/>
  <c r="AW252" i="8" s="1"/>
  <c r="AV13" i="8"/>
  <c r="AV252" i="8" s="1"/>
  <c r="AU13" i="8"/>
  <c r="AU252" i="8" s="1"/>
  <c r="BB252" i="8" l="1"/>
  <c r="AA163" i="21"/>
  <c r="BB194" i="8"/>
  <c r="AZ194" i="8"/>
  <c r="BA194" i="8"/>
  <c r="BD194" i="8"/>
  <c r="AX194" i="8"/>
  <c r="AX253" i="8" s="1"/>
  <c r="AV194" i="8"/>
  <c r="AU194" i="8"/>
  <c r="AY194" i="8"/>
  <c r="AW194" i="8"/>
  <c r="X24" i="21" l="1"/>
  <c r="X25" i="21"/>
  <c r="AY253" i="8"/>
  <c r="AY11" i="8" s="1"/>
  <c r="AU253" i="8"/>
  <c r="AW253" i="8"/>
  <c r="AV253" i="8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192" i="23"/>
  <c r="E191" i="23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G76" i="23" s="1"/>
  <c r="E75" i="23"/>
  <c r="G75" i="23" s="1"/>
  <c r="E74" i="23"/>
  <c r="G74" i="23" s="1"/>
  <c r="E73" i="23"/>
  <c r="G73" i="23" s="1"/>
  <c r="E49" i="23"/>
  <c r="E48" i="23"/>
  <c r="E47" i="23"/>
  <c r="E46" i="23"/>
  <c r="E45" i="23"/>
  <c r="H78" i="23" l="1"/>
  <c r="G78" i="23"/>
  <c r="G80" i="23"/>
  <c r="H80" i="23"/>
  <c r="H82" i="23"/>
  <c r="G82" i="23"/>
  <c r="G84" i="23"/>
  <c r="H84" i="23"/>
  <c r="H86" i="23"/>
  <c r="G86" i="23"/>
  <c r="G88" i="23"/>
  <c r="H88" i="23"/>
  <c r="H90" i="23"/>
  <c r="G90" i="23"/>
  <c r="G92" i="23"/>
  <c r="H92" i="23"/>
  <c r="H94" i="23"/>
  <c r="G94" i="23"/>
  <c r="G96" i="23"/>
  <c r="H96" i="23"/>
  <c r="H98" i="23"/>
  <c r="G98" i="23"/>
  <c r="G100" i="23"/>
  <c r="H100" i="23"/>
  <c r="H102" i="23"/>
  <c r="G102" i="23"/>
  <c r="G104" i="23"/>
  <c r="H104" i="23"/>
  <c r="H106" i="23"/>
  <c r="G106" i="23"/>
  <c r="G108" i="23"/>
  <c r="H108" i="23"/>
  <c r="H110" i="23"/>
  <c r="G110" i="23"/>
  <c r="G112" i="23"/>
  <c r="H112" i="23"/>
  <c r="H114" i="23"/>
  <c r="G114" i="23"/>
  <c r="G116" i="23"/>
  <c r="H116" i="23"/>
  <c r="H118" i="23"/>
  <c r="G118" i="23"/>
  <c r="G120" i="23"/>
  <c r="H120" i="23"/>
  <c r="H122" i="23"/>
  <c r="G122" i="23"/>
  <c r="G124" i="23"/>
  <c r="H124" i="23"/>
  <c r="H126" i="23"/>
  <c r="G126" i="23"/>
  <c r="G128" i="23"/>
  <c r="H128" i="23"/>
  <c r="H130" i="23"/>
  <c r="G130" i="23"/>
  <c r="G132" i="23"/>
  <c r="H132" i="23"/>
  <c r="H134" i="23"/>
  <c r="G134" i="23"/>
  <c r="G136" i="23"/>
  <c r="H136" i="23"/>
  <c r="H138" i="23"/>
  <c r="G138" i="23"/>
  <c r="G140" i="23"/>
  <c r="H140" i="23"/>
  <c r="H142" i="23"/>
  <c r="G142" i="23"/>
  <c r="G144" i="23"/>
  <c r="H144" i="23"/>
  <c r="H146" i="23"/>
  <c r="G146" i="23"/>
  <c r="G148" i="23"/>
  <c r="H148" i="23"/>
  <c r="H150" i="23"/>
  <c r="G150" i="23"/>
  <c r="G152" i="23"/>
  <c r="H152" i="23"/>
  <c r="H154" i="23"/>
  <c r="G154" i="23"/>
  <c r="G156" i="23"/>
  <c r="H156" i="23"/>
  <c r="H158" i="23"/>
  <c r="G158" i="23"/>
  <c r="G160" i="23"/>
  <c r="H160" i="23"/>
  <c r="H162" i="23"/>
  <c r="G162" i="23"/>
  <c r="G164" i="23"/>
  <c r="H164" i="23"/>
  <c r="H166" i="23"/>
  <c r="G166" i="23"/>
  <c r="G168" i="23"/>
  <c r="H168" i="23"/>
  <c r="H170" i="23"/>
  <c r="G170" i="23"/>
  <c r="G172" i="23"/>
  <c r="H172" i="23"/>
  <c r="H174" i="23"/>
  <c r="G174" i="23"/>
  <c r="G176" i="23"/>
  <c r="H176" i="23"/>
  <c r="H178" i="23"/>
  <c r="G178" i="23"/>
  <c r="G180" i="23"/>
  <c r="H180" i="23"/>
  <c r="H182" i="23"/>
  <c r="G182" i="23"/>
  <c r="G184" i="23"/>
  <c r="H184" i="23"/>
  <c r="H186" i="23"/>
  <c r="G186" i="23"/>
  <c r="G188" i="23"/>
  <c r="H188" i="23"/>
  <c r="H190" i="23"/>
  <c r="G190" i="23"/>
  <c r="G192" i="23"/>
  <c r="H192" i="23"/>
  <c r="G77" i="23"/>
  <c r="H77" i="23"/>
  <c r="G79" i="23"/>
  <c r="H79" i="23"/>
  <c r="G81" i="23"/>
  <c r="H81" i="23"/>
  <c r="G83" i="23"/>
  <c r="H83" i="23"/>
  <c r="G85" i="23"/>
  <c r="H85" i="23"/>
  <c r="G87" i="23"/>
  <c r="H87" i="23"/>
  <c r="G89" i="23"/>
  <c r="H89" i="23"/>
  <c r="G91" i="23"/>
  <c r="H91" i="23"/>
  <c r="G93" i="23"/>
  <c r="H93" i="23"/>
  <c r="G95" i="23"/>
  <c r="H95" i="23"/>
  <c r="G97" i="23"/>
  <c r="H97" i="23"/>
  <c r="G99" i="23"/>
  <c r="H99" i="23"/>
  <c r="G101" i="23"/>
  <c r="H101" i="23"/>
  <c r="G103" i="23"/>
  <c r="H103" i="23"/>
  <c r="G105" i="23"/>
  <c r="H105" i="23"/>
  <c r="G107" i="23"/>
  <c r="H107" i="23"/>
  <c r="G109" i="23"/>
  <c r="H109" i="23"/>
  <c r="G111" i="23"/>
  <c r="H111" i="23"/>
  <c r="G113" i="23"/>
  <c r="H113" i="23"/>
  <c r="G115" i="23"/>
  <c r="H115" i="23"/>
  <c r="G117" i="23"/>
  <c r="H117" i="23"/>
  <c r="G119" i="23"/>
  <c r="H119" i="23"/>
  <c r="G121" i="23"/>
  <c r="H121" i="23"/>
  <c r="G123" i="23"/>
  <c r="H123" i="23"/>
  <c r="G125" i="23"/>
  <c r="H125" i="23"/>
  <c r="G127" i="23"/>
  <c r="H127" i="23"/>
  <c r="G129" i="23"/>
  <c r="H129" i="23"/>
  <c r="G131" i="23"/>
  <c r="H131" i="23"/>
  <c r="G133" i="23"/>
  <c r="H133" i="23"/>
  <c r="G135" i="23"/>
  <c r="H135" i="23"/>
  <c r="G137" i="23"/>
  <c r="H137" i="23"/>
  <c r="G139" i="23"/>
  <c r="H139" i="23"/>
  <c r="G141" i="23"/>
  <c r="H141" i="23"/>
  <c r="G143" i="23"/>
  <c r="H143" i="23"/>
  <c r="G145" i="23"/>
  <c r="H145" i="23"/>
  <c r="G147" i="23"/>
  <c r="H147" i="23"/>
  <c r="G149" i="23"/>
  <c r="H149" i="23"/>
  <c r="G151" i="23"/>
  <c r="H151" i="23"/>
  <c r="G153" i="23"/>
  <c r="H153" i="23"/>
  <c r="G155" i="23"/>
  <c r="H155" i="23"/>
  <c r="G157" i="23"/>
  <c r="H157" i="23"/>
  <c r="G159" i="23"/>
  <c r="H159" i="23"/>
  <c r="G161" i="23"/>
  <c r="H161" i="23"/>
  <c r="G163" i="23"/>
  <c r="H163" i="23"/>
  <c r="G165" i="23"/>
  <c r="H165" i="23"/>
  <c r="G167" i="23"/>
  <c r="H167" i="23"/>
  <c r="G169" i="23"/>
  <c r="H169" i="23"/>
  <c r="G171" i="23"/>
  <c r="H171" i="23"/>
  <c r="G173" i="23"/>
  <c r="H173" i="23"/>
  <c r="G175" i="23"/>
  <c r="H175" i="23"/>
  <c r="G177" i="23"/>
  <c r="H177" i="23"/>
  <c r="G179" i="23"/>
  <c r="H179" i="23"/>
  <c r="G181" i="23"/>
  <c r="H181" i="23"/>
  <c r="G183" i="23"/>
  <c r="H183" i="23"/>
  <c r="G185" i="23"/>
  <c r="H185" i="23"/>
  <c r="G187" i="23"/>
  <c r="H187" i="23"/>
  <c r="G189" i="23"/>
  <c r="H189" i="23"/>
  <c r="G191" i="23"/>
  <c r="H191" i="23"/>
  <c r="H76" i="23"/>
  <c r="H75" i="23"/>
  <c r="H74" i="23"/>
  <c r="H73" i="23"/>
  <c r="F197" i="8" l="1"/>
  <c r="K391" i="3" l="1"/>
  <c r="K390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3" i="3"/>
  <c r="K372" i="3"/>
  <c r="K370" i="3"/>
  <c r="K369" i="3"/>
  <c r="K368" i="3"/>
  <c r="K367" i="3"/>
  <c r="K366" i="3"/>
  <c r="K365" i="3"/>
  <c r="K364" i="3"/>
  <c r="K363" i="3"/>
  <c r="K362" i="3"/>
  <c r="K353" i="3"/>
  <c r="K352" i="3"/>
  <c r="K351" i="3"/>
  <c r="K348" i="3"/>
  <c r="K331" i="3"/>
  <c r="K30" i="23" s="1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32" i="3"/>
  <c r="K228" i="3"/>
  <c r="K227" i="3"/>
  <c r="K226" i="3"/>
  <c r="K225" i="3"/>
  <c r="K219" i="3"/>
  <c r="K218" i="3"/>
  <c r="K217" i="3"/>
  <c r="K216" i="3"/>
  <c r="K212" i="3"/>
  <c r="K199" i="3"/>
  <c r="F58" i="8" l="1"/>
  <c r="K7" i="3" l="1"/>
  <c r="AT195" i="8" l="1"/>
  <c r="AT251" i="8" s="1"/>
  <c r="AS195" i="8"/>
  <c r="AS251" i="8" s="1"/>
  <c r="AR195" i="8"/>
  <c r="AR251" i="8" s="1"/>
  <c r="AQ195" i="8"/>
  <c r="AQ251" i="8" s="1"/>
  <c r="AP195" i="8"/>
  <c r="AP251" i="8" s="1"/>
  <c r="AM195" i="8"/>
  <c r="AM251" i="8" s="1"/>
  <c r="AL195" i="8"/>
  <c r="AL251" i="8" s="1"/>
  <c r="AJ195" i="8"/>
  <c r="AJ251" i="8" s="1"/>
  <c r="AI195" i="8"/>
  <c r="AI251" i="8" s="1"/>
  <c r="AH195" i="8"/>
  <c r="AH251" i="8" s="1"/>
  <c r="AG195" i="8"/>
  <c r="AG251" i="8" s="1"/>
  <c r="AF195" i="8"/>
  <c r="AF251" i="8" s="1"/>
  <c r="AE195" i="8"/>
  <c r="AE251" i="8" s="1"/>
  <c r="AD195" i="8"/>
  <c r="AD251" i="8" s="1"/>
  <c r="AC195" i="8"/>
  <c r="AC251" i="8" s="1"/>
  <c r="AA195" i="8"/>
  <c r="AA251" i="8" s="1"/>
  <c r="Z195" i="8"/>
  <c r="Z251" i="8" s="1"/>
  <c r="Y195" i="8"/>
  <c r="Y251" i="8" s="1"/>
  <c r="X195" i="8"/>
  <c r="X251" i="8" s="1"/>
  <c r="W195" i="8"/>
  <c r="W251" i="8" s="1"/>
  <c r="V195" i="8"/>
  <c r="V251" i="8" s="1"/>
  <c r="U195" i="8"/>
  <c r="U251" i="8" s="1"/>
  <c r="T195" i="8"/>
  <c r="T251" i="8" s="1"/>
  <c r="S195" i="8"/>
  <c r="S251" i="8" s="1"/>
  <c r="R195" i="8"/>
  <c r="R251" i="8" s="1"/>
  <c r="Q195" i="8"/>
  <c r="Q251" i="8" s="1"/>
  <c r="P195" i="8"/>
  <c r="P251" i="8" s="1"/>
  <c r="O195" i="8"/>
  <c r="O251" i="8" s="1"/>
  <c r="N195" i="8"/>
  <c r="N251" i="8" s="1"/>
  <c r="M195" i="8"/>
  <c r="M251" i="8" s="1"/>
  <c r="L195" i="8"/>
  <c r="L251" i="8" s="1"/>
  <c r="K195" i="8"/>
  <c r="K251" i="8" s="1"/>
  <c r="J195" i="8"/>
  <c r="J251" i="8" s="1"/>
  <c r="H195" i="8"/>
  <c r="H251" i="8" s="1"/>
  <c r="J95" i="3" l="1"/>
  <c r="I95" i="3"/>
  <c r="I5" i="8" l="1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H5" i="8"/>
  <c r="I78" i="3" l="1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J77" i="3"/>
  <c r="I77" i="3"/>
  <c r="J145" i="3"/>
  <c r="I145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J114" i="3"/>
  <c r="I114" i="3"/>
  <c r="I7" i="3" l="1"/>
  <c r="I8" i="3" l="1"/>
  <c r="I9" i="3" l="1"/>
  <c r="L94" i="3" l="1"/>
  <c r="E36" i="28" s="1"/>
  <c r="F47" i="20"/>
  <c r="B47" i="20"/>
  <c r="B46" i="20"/>
  <c r="F45" i="20"/>
  <c r="B45" i="20"/>
  <c r="B44" i="20"/>
  <c r="F43" i="20"/>
  <c r="B43" i="20"/>
  <c r="B42" i="20"/>
  <c r="F41" i="20"/>
  <c r="B41" i="20"/>
  <c r="B40" i="20"/>
  <c r="F39" i="20"/>
  <c r="B39" i="20"/>
  <c r="B38" i="20"/>
  <c r="F37" i="20"/>
  <c r="B37" i="20"/>
  <c r="B36" i="20"/>
  <c r="F35" i="20"/>
  <c r="B35" i="20"/>
  <c r="B34" i="20"/>
  <c r="F33" i="20"/>
  <c r="B33" i="20"/>
  <c r="B32" i="20"/>
  <c r="F31" i="20"/>
  <c r="B31" i="20"/>
  <c r="F30" i="20"/>
  <c r="B30" i="20"/>
  <c r="B29" i="20"/>
  <c r="B28" i="20"/>
  <c r="F27" i="20"/>
  <c r="B27" i="20"/>
  <c r="F26" i="20"/>
  <c r="B26" i="20"/>
  <c r="F25" i="20"/>
  <c r="B25" i="20"/>
  <c r="F24" i="20"/>
  <c r="B24" i="20"/>
  <c r="F23" i="20"/>
  <c r="B23" i="20"/>
  <c r="F22" i="20"/>
  <c r="B22" i="20"/>
  <c r="F21" i="20"/>
  <c r="B21" i="20"/>
  <c r="F20" i="20"/>
  <c r="B20" i="20"/>
  <c r="F19" i="20"/>
  <c r="B19" i="20"/>
  <c r="F18" i="20"/>
  <c r="B18" i="20"/>
  <c r="F17" i="20"/>
  <c r="B17" i="20"/>
  <c r="F16" i="20"/>
  <c r="B16" i="20"/>
  <c r="F15" i="20"/>
  <c r="B15" i="20"/>
  <c r="F14" i="20"/>
  <c r="B14" i="20"/>
  <c r="F13" i="20"/>
  <c r="B13" i="20"/>
  <c r="F12" i="20"/>
  <c r="B12" i="20"/>
  <c r="F11" i="20"/>
  <c r="B11" i="20"/>
  <c r="F10" i="20"/>
  <c r="B10" i="20"/>
  <c r="F9" i="20"/>
  <c r="B9" i="20"/>
  <c r="F8" i="20"/>
  <c r="B8" i="20"/>
  <c r="F7" i="20"/>
  <c r="B7" i="20"/>
  <c r="F6" i="20"/>
  <c r="B6" i="20"/>
  <c r="F26" i="19"/>
  <c r="F25" i="19"/>
  <c r="F22" i="19"/>
  <c r="F21" i="19"/>
  <c r="F16" i="19"/>
  <c r="F15" i="19"/>
  <c r="F12" i="19"/>
  <c r="F11" i="19"/>
  <c r="E28" i="18"/>
  <c r="E27" i="18"/>
  <c r="E26" i="18"/>
  <c r="E25" i="18"/>
  <c r="E24" i="18"/>
  <c r="E23" i="18"/>
  <c r="E22" i="18"/>
  <c r="E21" i="18"/>
  <c r="E20" i="18"/>
  <c r="E19" i="18"/>
  <c r="AT156" i="8"/>
  <c r="AS156" i="8"/>
  <c r="AR156" i="8"/>
  <c r="AQ156" i="8"/>
  <c r="AP156" i="8"/>
  <c r="AN156" i="8"/>
  <c r="AM156" i="8"/>
  <c r="AL156" i="8"/>
  <c r="AJ156" i="8"/>
  <c r="AG156" i="8"/>
  <c r="AF156" i="8"/>
  <c r="AE156" i="8"/>
  <c r="AD156" i="8"/>
  <c r="AC156" i="8"/>
  <c r="AB156" i="8"/>
  <c r="AA156" i="8"/>
  <c r="Z156" i="8"/>
  <c r="Y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F133" i="8"/>
  <c r="V56" i="8"/>
  <c r="F86" i="8"/>
  <c r="M56" i="8"/>
  <c r="AT56" i="8"/>
  <c r="AS56" i="8"/>
  <c r="AR56" i="8"/>
  <c r="AQ56" i="8"/>
  <c r="AP56" i="8"/>
  <c r="AN56" i="8"/>
  <c r="AM56" i="8"/>
  <c r="AL56" i="8"/>
  <c r="AJ56" i="8"/>
  <c r="AH56" i="8"/>
  <c r="AG56" i="8"/>
  <c r="AF56" i="8"/>
  <c r="AE56" i="8"/>
  <c r="AD56" i="8"/>
  <c r="AC56" i="8"/>
  <c r="AB56" i="8"/>
  <c r="AA56" i="8"/>
  <c r="Z56" i="8"/>
  <c r="S56" i="8"/>
  <c r="Q56" i="8"/>
  <c r="P56" i="8"/>
  <c r="O56" i="8"/>
  <c r="N56" i="8"/>
  <c r="K56" i="8"/>
  <c r="J56" i="8"/>
  <c r="AT23" i="8"/>
  <c r="AS23" i="8"/>
  <c r="AR23" i="8"/>
  <c r="AQ23" i="8"/>
  <c r="AP23" i="8"/>
  <c r="AN23" i="8"/>
  <c r="AM23" i="8"/>
  <c r="AL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AT13" i="8"/>
  <c r="AT252" i="8" s="1"/>
  <c r="AS13" i="8"/>
  <c r="AS252" i="8" s="1"/>
  <c r="AR13" i="8"/>
  <c r="AR252" i="8" s="1"/>
  <c r="AQ13" i="8"/>
  <c r="AQ252" i="8" s="1"/>
  <c r="AP13" i="8"/>
  <c r="AP252" i="8" s="1"/>
  <c r="AN13" i="8"/>
  <c r="AN252" i="8" s="1"/>
  <c r="AM13" i="8"/>
  <c r="AM252" i="8" s="1"/>
  <c r="AL13" i="8"/>
  <c r="AL252" i="8" s="1"/>
  <c r="AJ13" i="8"/>
  <c r="AJ252" i="8" s="1"/>
  <c r="AI13" i="8"/>
  <c r="AI252" i="8" s="1"/>
  <c r="AH13" i="8"/>
  <c r="AH252" i="8" s="1"/>
  <c r="AG13" i="8"/>
  <c r="AG252" i="8" s="1"/>
  <c r="AF13" i="8"/>
  <c r="AF252" i="8" s="1"/>
  <c r="AE13" i="8"/>
  <c r="AE252" i="8" s="1"/>
  <c r="AD13" i="8"/>
  <c r="AD252" i="8" s="1"/>
  <c r="AC13" i="8"/>
  <c r="AC252" i="8" s="1"/>
  <c r="AB13" i="8"/>
  <c r="AB252" i="8" s="1"/>
  <c r="AA13" i="8"/>
  <c r="AA252" i="8" s="1"/>
  <c r="Z13" i="8"/>
  <c r="Z252" i="8" s="1"/>
  <c r="X13" i="8"/>
  <c r="X252" i="8" s="1"/>
  <c r="W13" i="8"/>
  <c r="W252" i="8" s="1"/>
  <c r="V13" i="8"/>
  <c r="V252" i="8" s="1"/>
  <c r="U13" i="8"/>
  <c r="U252" i="8" s="1"/>
  <c r="T13" i="8"/>
  <c r="T252" i="8" s="1"/>
  <c r="S13" i="8"/>
  <c r="S252" i="8" s="1"/>
  <c r="R13" i="8"/>
  <c r="R252" i="8" s="1"/>
  <c r="Q13" i="8"/>
  <c r="Q252" i="8" s="1"/>
  <c r="P13" i="8"/>
  <c r="P252" i="8" s="1"/>
  <c r="O13" i="8"/>
  <c r="O252" i="8" s="1"/>
  <c r="N13" i="8"/>
  <c r="N252" i="8" s="1"/>
  <c r="M13" i="8"/>
  <c r="M252" i="8" s="1"/>
  <c r="L13" i="8"/>
  <c r="L252" i="8" s="1"/>
  <c r="K13" i="8"/>
  <c r="K252" i="8" s="1"/>
  <c r="J13" i="8"/>
  <c r="J252" i="8" s="1"/>
  <c r="I13" i="8"/>
  <c r="I252" i="8" s="1"/>
  <c r="H13" i="8"/>
  <c r="H252" i="8" s="1"/>
  <c r="L517" i="3"/>
  <c r="G180" i="17" s="1"/>
  <c r="H180" i="17" s="1"/>
  <c r="L516" i="3"/>
  <c r="G178" i="17" s="1"/>
  <c r="H178" i="17" s="1"/>
  <c r="L515" i="3"/>
  <c r="G177" i="17" s="1"/>
  <c r="H177" i="17" s="1"/>
  <c r="L514" i="3"/>
  <c r="G176" i="17" s="1"/>
  <c r="H176" i="17" s="1"/>
  <c r="L513" i="3"/>
  <c r="G175" i="17" s="1"/>
  <c r="H175" i="17" s="1"/>
  <c r="L512" i="3"/>
  <c r="G174" i="17" s="1"/>
  <c r="H174" i="17" s="1"/>
  <c r="L511" i="3"/>
  <c r="G173" i="17" s="1"/>
  <c r="H173" i="17" s="1"/>
  <c r="L510" i="3"/>
  <c r="G172" i="17" s="1"/>
  <c r="H172" i="17" s="1"/>
  <c r="L509" i="3"/>
  <c r="G171" i="17" s="1"/>
  <c r="H171" i="17" s="1"/>
  <c r="L508" i="3"/>
  <c r="G170" i="17" s="1"/>
  <c r="H170" i="17" s="1"/>
  <c r="L507" i="3"/>
  <c r="G169" i="17" s="1"/>
  <c r="H169" i="17" s="1"/>
  <c r="L506" i="3"/>
  <c r="G168" i="17" s="1"/>
  <c r="H168" i="17" s="1"/>
  <c r="L505" i="3"/>
  <c r="G167" i="17" s="1"/>
  <c r="H167" i="17" s="1"/>
  <c r="L504" i="3"/>
  <c r="G166" i="17" s="1"/>
  <c r="H166" i="17" s="1"/>
  <c r="L503" i="3"/>
  <c r="G165" i="17" s="1"/>
  <c r="H165" i="17" s="1"/>
  <c r="L502" i="3"/>
  <c r="G148" i="17" s="1"/>
  <c r="H148" i="17" s="1"/>
  <c r="L501" i="3"/>
  <c r="G179" i="17" s="1"/>
  <c r="H179" i="17" s="1"/>
  <c r="L500" i="3"/>
  <c r="G164" i="17" s="1"/>
  <c r="H164" i="17" s="1"/>
  <c r="L499" i="3"/>
  <c r="G163" i="17" s="1"/>
  <c r="H163" i="17" s="1"/>
  <c r="L498" i="3"/>
  <c r="G162" i="17" s="1"/>
  <c r="H162" i="17" s="1"/>
  <c r="L497" i="3"/>
  <c r="G161" i="17" s="1"/>
  <c r="H161" i="17" s="1"/>
  <c r="L496" i="3"/>
  <c r="G160" i="17" s="1"/>
  <c r="H160" i="17" s="1"/>
  <c r="L495" i="3"/>
  <c r="G159" i="17" s="1"/>
  <c r="H159" i="17" s="1"/>
  <c r="L494" i="3"/>
  <c r="G158" i="17" s="1"/>
  <c r="H158" i="17" s="1"/>
  <c r="L493" i="3"/>
  <c r="G157" i="17" s="1"/>
  <c r="H157" i="17" s="1"/>
  <c r="L492" i="3"/>
  <c r="G156" i="17" s="1"/>
  <c r="H156" i="17" s="1"/>
  <c r="L491" i="3"/>
  <c r="G155" i="17" s="1"/>
  <c r="H155" i="17" s="1"/>
  <c r="L490" i="3"/>
  <c r="G154" i="17" s="1"/>
  <c r="H154" i="17" s="1"/>
  <c r="L489" i="3"/>
  <c r="G153" i="17" s="1"/>
  <c r="H153" i="17" s="1"/>
  <c r="L488" i="3"/>
  <c r="G152" i="17" s="1"/>
  <c r="H152" i="17" s="1"/>
  <c r="L487" i="3"/>
  <c r="G151" i="17" s="1"/>
  <c r="H151" i="17" s="1"/>
  <c r="L486" i="3"/>
  <c r="G150" i="17" s="1"/>
  <c r="H150" i="17" s="1"/>
  <c r="L485" i="3"/>
  <c r="G149" i="17" s="1"/>
  <c r="H149" i="17" s="1"/>
  <c r="L484" i="3"/>
  <c r="G147" i="17" s="1"/>
  <c r="H147" i="17" s="1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A417" i="3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L416" i="3"/>
  <c r="L412" i="3"/>
  <c r="L411" i="3"/>
  <c r="L410" i="3"/>
  <c r="G199" i="17" s="1"/>
  <c r="H199" i="17" s="1"/>
  <c r="L408" i="3"/>
  <c r="G197" i="17" s="1"/>
  <c r="H197" i="17" s="1"/>
  <c r="L407" i="3"/>
  <c r="G196" i="17" s="1"/>
  <c r="H196" i="17" s="1"/>
  <c r="L405" i="3"/>
  <c r="G194" i="17" s="1"/>
  <c r="H194" i="17" s="1"/>
  <c r="L404" i="3"/>
  <c r="G193" i="17" s="1"/>
  <c r="H193" i="17" s="1"/>
  <c r="L402" i="3"/>
  <c r="G191" i="17" s="1"/>
  <c r="H191" i="17" s="1"/>
  <c r="L401" i="3"/>
  <c r="G190" i="17" s="1"/>
  <c r="H190" i="17" s="1"/>
  <c r="L400" i="3"/>
  <c r="G189" i="17" s="1"/>
  <c r="H189" i="17" s="1"/>
  <c r="L398" i="3"/>
  <c r="G187" i="17" s="1"/>
  <c r="H187" i="17" s="1"/>
  <c r="L397" i="3"/>
  <c r="L395" i="3"/>
  <c r="L394" i="3"/>
  <c r="E247" i="28" s="1"/>
  <c r="L393" i="3"/>
  <c r="E246" i="28" s="1"/>
  <c r="L392" i="3"/>
  <c r="E245" i="28" s="1"/>
  <c r="L391" i="3"/>
  <c r="E244" i="28" s="1"/>
  <c r="L390" i="3"/>
  <c r="E243" i="28" s="1"/>
  <c r="L389" i="3"/>
  <c r="E242" i="28" s="1"/>
  <c r="L388" i="3"/>
  <c r="E241" i="28" s="1"/>
  <c r="L387" i="3"/>
  <c r="L386" i="3"/>
  <c r="L385" i="3"/>
  <c r="E240" i="28" s="1"/>
  <c r="L384" i="3"/>
  <c r="L383" i="3"/>
  <c r="L382" i="3"/>
  <c r="L381" i="3"/>
  <c r="L380" i="3"/>
  <c r="L379" i="3"/>
  <c r="L378" i="3"/>
  <c r="L377" i="3"/>
  <c r="L376" i="3"/>
  <c r="L375" i="3"/>
  <c r="E237" i="28" s="1"/>
  <c r="L374" i="3"/>
  <c r="E236" i="28" s="1"/>
  <c r="L373" i="3"/>
  <c r="E235" i="28" s="1"/>
  <c r="L372" i="3"/>
  <c r="E234" i="28" s="1"/>
  <c r="L371" i="3"/>
  <c r="E233" i="28" s="1"/>
  <c r="L370" i="3"/>
  <c r="E232" i="28" s="1"/>
  <c r="L369" i="3"/>
  <c r="E231" i="28" s="1"/>
  <c r="L368" i="3"/>
  <c r="E230" i="28" s="1"/>
  <c r="L367" i="3"/>
  <c r="E229" i="28" s="1"/>
  <c r="L366" i="3"/>
  <c r="E228" i="28" s="1"/>
  <c r="L365" i="3"/>
  <c r="E227" i="28" s="1"/>
  <c r="L364" i="3"/>
  <c r="E226" i="28" s="1"/>
  <c r="L363" i="3"/>
  <c r="E225" i="28" s="1"/>
  <c r="L362" i="3"/>
  <c r="E224" i="28" s="1"/>
  <c r="L361" i="3"/>
  <c r="E223" i="28" s="1"/>
  <c r="L360" i="3"/>
  <c r="E222" i="28" s="1"/>
  <c r="L359" i="3"/>
  <c r="E221" i="28" s="1"/>
  <c r="L358" i="3"/>
  <c r="E220" i="28" s="1"/>
  <c r="L357" i="3"/>
  <c r="E219" i="28" s="1"/>
  <c r="L356" i="3"/>
  <c r="E218" i="28" s="1"/>
  <c r="L355" i="3"/>
  <c r="E217" i="28" s="1"/>
  <c r="L354" i="3"/>
  <c r="E216" i="28" s="1"/>
  <c r="L353" i="3"/>
  <c r="E215" i="28" s="1"/>
  <c r="L352" i="3"/>
  <c r="E214" i="28" s="1"/>
  <c r="L351" i="3"/>
  <c r="E213" i="28" s="1"/>
  <c r="L350" i="3"/>
  <c r="E212" i="28" s="1"/>
  <c r="L349" i="3"/>
  <c r="E211" i="28" s="1"/>
  <c r="L348" i="3"/>
  <c r="E210" i="28" s="1"/>
  <c r="L347" i="3"/>
  <c r="E209" i="28" s="1"/>
  <c r="L346" i="3"/>
  <c r="E208" i="28" s="1"/>
  <c r="L345" i="3"/>
  <c r="E207" i="28" s="1"/>
  <c r="L344" i="3"/>
  <c r="E206" i="28" s="1"/>
  <c r="L343" i="3"/>
  <c r="E205" i="28" s="1"/>
  <c r="L342" i="3"/>
  <c r="E204" i="28" s="1"/>
  <c r="L341" i="3"/>
  <c r="E203" i="28" s="1"/>
  <c r="L340" i="3"/>
  <c r="E202" i="28" s="1"/>
  <c r="L339" i="3"/>
  <c r="E201" i="28" s="1"/>
  <c r="L338" i="3"/>
  <c r="E200" i="28" s="1"/>
  <c r="L331" i="3"/>
  <c r="L327" i="3"/>
  <c r="E199" i="28" s="1"/>
  <c r="L326" i="3"/>
  <c r="L325" i="3"/>
  <c r="E197" i="28" s="1"/>
  <c r="L324" i="3"/>
  <c r="L315" i="3"/>
  <c r="G70" i="17" s="1"/>
  <c r="H70" i="17" s="1"/>
  <c r="L314" i="3"/>
  <c r="G69" i="17" s="1"/>
  <c r="H69" i="17" s="1"/>
  <c r="L313" i="3"/>
  <c r="G68" i="17" s="1"/>
  <c r="H68" i="17" s="1"/>
  <c r="L312" i="3"/>
  <c r="G67" i="17" s="1"/>
  <c r="H67" i="17" s="1"/>
  <c r="L311" i="3"/>
  <c r="G66" i="17" s="1"/>
  <c r="H66" i="17" s="1"/>
  <c r="L310" i="3"/>
  <c r="G65" i="17" s="1"/>
  <c r="H65" i="17" s="1"/>
  <c r="L309" i="3"/>
  <c r="G64" i="17" s="1"/>
  <c r="H64" i="17" s="1"/>
  <c r="L308" i="3"/>
  <c r="G63" i="17" s="1"/>
  <c r="H63" i="17" s="1"/>
  <c r="L307" i="3"/>
  <c r="G62" i="17" s="1"/>
  <c r="H62" i="17" s="1"/>
  <c r="L306" i="3"/>
  <c r="G61" i="17" s="1"/>
  <c r="H61" i="17" s="1"/>
  <c r="L305" i="3"/>
  <c r="G60" i="17" s="1"/>
  <c r="H60" i="17" s="1"/>
  <c r="L304" i="3"/>
  <c r="G59" i="17" s="1"/>
  <c r="H59" i="17" s="1"/>
  <c r="L303" i="3"/>
  <c r="G58" i="17" s="1"/>
  <c r="H58" i="17" s="1"/>
  <c r="L302" i="3"/>
  <c r="G57" i="17" s="1"/>
  <c r="H57" i="17" s="1"/>
  <c r="L301" i="3"/>
  <c r="G56" i="17" s="1"/>
  <c r="H56" i="17" s="1"/>
  <c r="L300" i="3"/>
  <c r="G55" i="17" s="1"/>
  <c r="H55" i="17" s="1"/>
  <c r="L299" i="3"/>
  <c r="G54" i="17" s="1"/>
  <c r="H54" i="17" s="1"/>
  <c r="L298" i="3"/>
  <c r="G53" i="17" s="1"/>
  <c r="H53" i="17" s="1"/>
  <c r="L297" i="3"/>
  <c r="G52" i="17" s="1"/>
  <c r="H52" i="17" s="1"/>
  <c r="L296" i="3"/>
  <c r="G51" i="17" s="1"/>
  <c r="H51" i="17" s="1"/>
  <c r="L295" i="3"/>
  <c r="G50" i="17" s="1"/>
  <c r="H50" i="17" s="1"/>
  <c r="L294" i="3"/>
  <c r="G49" i="17" s="1"/>
  <c r="H49" i="17" s="1"/>
  <c r="L293" i="3"/>
  <c r="G48" i="17" s="1"/>
  <c r="H48" i="17" s="1"/>
  <c r="L292" i="3"/>
  <c r="G47" i="17" s="1"/>
  <c r="H47" i="17" s="1"/>
  <c r="L291" i="3"/>
  <c r="G46" i="17" s="1"/>
  <c r="H46" i="17" s="1"/>
  <c r="L290" i="3"/>
  <c r="G45" i="17" s="1"/>
  <c r="H45" i="17" s="1"/>
  <c r="L289" i="3"/>
  <c r="G44" i="17" s="1"/>
  <c r="H44" i="17" s="1"/>
  <c r="L288" i="3"/>
  <c r="G43" i="17" s="1"/>
  <c r="H43" i="17" s="1"/>
  <c r="L287" i="3"/>
  <c r="G42" i="17" s="1"/>
  <c r="H42" i="17" s="1"/>
  <c r="L286" i="3"/>
  <c r="G41" i="17" s="1"/>
  <c r="H41" i="17" s="1"/>
  <c r="L285" i="3"/>
  <c r="G40" i="17" s="1"/>
  <c r="H40" i="17" s="1"/>
  <c r="L284" i="3"/>
  <c r="G39" i="17" s="1"/>
  <c r="H39" i="17" s="1"/>
  <c r="L283" i="3"/>
  <c r="G38" i="17" s="1"/>
  <c r="H38" i="17" s="1"/>
  <c r="L282" i="3"/>
  <c r="G37" i="17" s="1"/>
  <c r="H37" i="17" s="1"/>
  <c r="L281" i="3"/>
  <c r="G36" i="17" s="1"/>
  <c r="H36" i="17" s="1"/>
  <c r="L280" i="3"/>
  <c r="G35" i="17" s="1"/>
  <c r="H35" i="17" s="1"/>
  <c r="L279" i="3"/>
  <c r="G34" i="17" s="1"/>
  <c r="H34" i="17" s="1"/>
  <c r="L278" i="3"/>
  <c r="G33" i="17" s="1"/>
  <c r="H33" i="17" s="1"/>
  <c r="L277" i="3"/>
  <c r="G32" i="17" s="1"/>
  <c r="H32" i="17" s="1"/>
  <c r="L276" i="3"/>
  <c r="G31" i="17" s="1"/>
  <c r="H31" i="17" s="1"/>
  <c r="L275" i="3"/>
  <c r="G30" i="17" s="1"/>
  <c r="H30" i="17" s="1"/>
  <c r="L274" i="3"/>
  <c r="G29" i="17" s="1"/>
  <c r="H29" i="17" s="1"/>
  <c r="L273" i="3"/>
  <c r="G28" i="17" s="1"/>
  <c r="H28" i="17" s="1"/>
  <c r="L272" i="3"/>
  <c r="G27" i="17" s="1"/>
  <c r="H27" i="17" s="1"/>
  <c r="L271" i="3"/>
  <c r="G26" i="17" s="1"/>
  <c r="H26" i="17" s="1"/>
  <c r="L270" i="3"/>
  <c r="G25" i="17" s="1"/>
  <c r="H25" i="17" s="1"/>
  <c r="L269" i="3"/>
  <c r="G24" i="17" s="1"/>
  <c r="H24" i="17" s="1"/>
  <c r="L268" i="3"/>
  <c r="G23" i="17" s="1"/>
  <c r="H23" i="17" s="1"/>
  <c r="L267" i="3"/>
  <c r="G22" i="17" s="1"/>
  <c r="H22" i="17" s="1"/>
  <c r="L266" i="3"/>
  <c r="G21" i="17" s="1"/>
  <c r="H21" i="17" s="1"/>
  <c r="L265" i="3"/>
  <c r="G20" i="17" s="1"/>
  <c r="H20" i="17" s="1"/>
  <c r="L264" i="3"/>
  <c r="G19" i="17" s="1"/>
  <c r="H19" i="17" s="1"/>
  <c r="L263" i="3"/>
  <c r="G18" i="17" s="1"/>
  <c r="H18" i="17" s="1"/>
  <c r="L262" i="3"/>
  <c r="G17" i="17" s="1"/>
  <c r="H17" i="17" s="1"/>
  <c r="L261" i="3"/>
  <c r="G16" i="17" s="1"/>
  <c r="H16" i="17" s="1"/>
  <c r="L260" i="3"/>
  <c r="G15" i="17" s="1"/>
  <c r="H15" i="17" s="1"/>
  <c r="L259" i="3"/>
  <c r="G14" i="17" s="1"/>
  <c r="H14" i="17" s="1"/>
  <c r="L258" i="3"/>
  <c r="G13" i="17" s="1"/>
  <c r="H13" i="17" s="1"/>
  <c r="L257" i="3"/>
  <c r="G12" i="17" s="1"/>
  <c r="H12" i="17" s="1"/>
  <c r="L256" i="3"/>
  <c r="G11" i="17" s="1"/>
  <c r="H11" i="17" s="1"/>
  <c r="L255" i="3"/>
  <c r="G10" i="17" s="1"/>
  <c r="H10" i="17" s="1"/>
  <c r="L254" i="3"/>
  <c r="G9" i="17" s="1"/>
  <c r="H9" i="17" s="1"/>
  <c r="L253" i="3"/>
  <c r="G8" i="17" s="1"/>
  <c r="H8" i="17" s="1"/>
  <c r="L251" i="3"/>
  <c r="E193" i="28" s="1"/>
  <c r="D251" i="3"/>
  <c r="L250" i="3"/>
  <c r="E192" i="28" s="1"/>
  <c r="D250" i="3"/>
  <c r="L249" i="3"/>
  <c r="E191" i="28" s="1"/>
  <c r="D249" i="3"/>
  <c r="L248" i="3"/>
  <c r="E190" i="28" s="1"/>
  <c r="D248" i="3"/>
  <c r="L247" i="3"/>
  <c r="E189" i="28" s="1"/>
  <c r="D247" i="3"/>
  <c r="L246" i="3"/>
  <c r="E188" i="28" s="1"/>
  <c r="D246" i="3"/>
  <c r="L245" i="3"/>
  <c r="E187" i="28" s="1"/>
  <c r="D245" i="3"/>
  <c r="L244" i="3"/>
  <c r="E186" i="28" s="1"/>
  <c r="D244" i="3"/>
  <c r="L243" i="3"/>
  <c r="E185" i="28" s="1"/>
  <c r="D243" i="3"/>
  <c r="L242" i="3"/>
  <c r="E184" i="28" s="1"/>
  <c r="D242" i="3"/>
  <c r="L241" i="3"/>
  <c r="E183" i="28" s="1"/>
  <c r="D241" i="3"/>
  <c r="L240" i="3"/>
  <c r="E182" i="28" s="1"/>
  <c r="D240" i="3"/>
  <c r="L239" i="3"/>
  <c r="E181" i="28" s="1"/>
  <c r="D239" i="3"/>
  <c r="L238" i="3"/>
  <c r="E180" i="28" s="1"/>
  <c r="D238" i="3"/>
  <c r="L237" i="3"/>
  <c r="E179" i="28" s="1"/>
  <c r="D237" i="3"/>
  <c r="L236" i="3"/>
  <c r="E178" i="28" s="1"/>
  <c r="D236" i="3"/>
  <c r="L235" i="3"/>
  <c r="D235" i="3"/>
  <c r="L234" i="3"/>
  <c r="D234" i="3"/>
  <c r="L233" i="3"/>
  <c r="E176" i="28" s="1"/>
  <c r="D233" i="3"/>
  <c r="L232" i="3"/>
  <c r="E175" i="28" s="1"/>
  <c r="D232" i="3"/>
  <c r="L231" i="3"/>
  <c r="E174" i="28" s="1"/>
  <c r="D231" i="3"/>
  <c r="L230" i="3"/>
  <c r="E173" i="28" s="1"/>
  <c r="D230" i="3"/>
  <c r="L229" i="3"/>
  <c r="E172" i="28" s="1"/>
  <c r="D229" i="3"/>
  <c r="L228" i="3"/>
  <c r="E171" i="28" s="1"/>
  <c r="D228" i="3"/>
  <c r="L227" i="3"/>
  <c r="E170" i="28" s="1"/>
  <c r="D227" i="3"/>
  <c r="L226" i="3"/>
  <c r="E169" i="28" s="1"/>
  <c r="D226" i="3"/>
  <c r="L225" i="3"/>
  <c r="E168" i="28" s="1"/>
  <c r="D225" i="3"/>
  <c r="L224" i="3"/>
  <c r="E167" i="28" s="1"/>
  <c r="D224" i="3"/>
  <c r="L223" i="3"/>
  <c r="E166" i="28" s="1"/>
  <c r="D223" i="3"/>
  <c r="L222" i="3"/>
  <c r="E165" i="28" s="1"/>
  <c r="D222" i="3"/>
  <c r="L221" i="3"/>
  <c r="E164" i="28" s="1"/>
  <c r="G164" i="28" s="1"/>
  <c r="D221" i="3"/>
  <c r="L220" i="3"/>
  <c r="E163" i="28" s="1"/>
  <c r="G163" i="28" s="1"/>
  <c r="D220" i="3"/>
  <c r="L219" i="3"/>
  <c r="E162" i="28" s="1"/>
  <c r="D219" i="3"/>
  <c r="L218" i="3"/>
  <c r="E161" i="28" s="1"/>
  <c r="D218" i="3"/>
  <c r="L217" i="3"/>
  <c r="E160" i="28" s="1"/>
  <c r="D217" i="3"/>
  <c r="L216" i="3"/>
  <c r="E159" i="28" s="1"/>
  <c r="D216" i="3"/>
  <c r="L215" i="3"/>
  <c r="E158" i="28" s="1"/>
  <c r="D215" i="3"/>
  <c r="L214" i="3"/>
  <c r="D214" i="3"/>
  <c r="L213" i="3"/>
  <c r="D213" i="3"/>
  <c r="L212" i="3"/>
  <c r="E155" i="28" s="1"/>
  <c r="D212" i="3"/>
  <c r="L211" i="3"/>
  <c r="E154" i="28" s="1"/>
  <c r="D211" i="3"/>
  <c r="L210" i="3"/>
  <c r="E153" i="28" s="1"/>
  <c r="D210" i="3"/>
  <c r="L209" i="3"/>
  <c r="E152" i="28" s="1"/>
  <c r="D209" i="3"/>
  <c r="L208" i="3"/>
  <c r="E151" i="28" s="1"/>
  <c r="D208" i="3"/>
  <c r="L207" i="3"/>
  <c r="E150" i="28" s="1"/>
  <c r="D207" i="3"/>
  <c r="L206" i="3"/>
  <c r="E149" i="28" s="1"/>
  <c r="D206" i="3"/>
  <c r="L205" i="3"/>
  <c r="E148" i="28" s="1"/>
  <c r="D205" i="3"/>
  <c r="L204" i="3"/>
  <c r="E147" i="28" s="1"/>
  <c r="D204" i="3"/>
  <c r="L203" i="3"/>
  <c r="E146" i="28" s="1"/>
  <c r="D203" i="3"/>
  <c r="L202" i="3"/>
  <c r="E145" i="28" s="1"/>
  <c r="D202" i="3"/>
  <c r="L201" i="3"/>
  <c r="E144" i="28" s="1"/>
  <c r="D201" i="3"/>
  <c r="L200" i="3"/>
  <c r="E143" i="28" s="1"/>
  <c r="D200" i="3"/>
  <c r="D199" i="3"/>
  <c r="L198" i="3"/>
  <c r="E141" i="28" s="1"/>
  <c r="D198" i="3"/>
  <c r="L197" i="3"/>
  <c r="E140" i="28" s="1"/>
  <c r="D197" i="3"/>
  <c r="L196" i="3"/>
  <c r="E139" i="28" s="1"/>
  <c r="D196" i="3"/>
  <c r="L195" i="3"/>
  <c r="E138" i="28" s="1"/>
  <c r="D195" i="3"/>
  <c r="L194" i="3"/>
  <c r="E137" i="28" s="1"/>
  <c r="D194" i="3"/>
  <c r="L193" i="3"/>
  <c r="E136" i="28" s="1"/>
  <c r="D193" i="3"/>
  <c r="L192" i="3"/>
  <c r="E135" i="28" s="1"/>
  <c r="D192" i="3"/>
  <c r="L191" i="3"/>
  <c r="E134" i="28" s="1"/>
  <c r="D191" i="3"/>
  <c r="L190" i="3"/>
  <c r="E133" i="28" s="1"/>
  <c r="D190" i="3"/>
  <c r="L189" i="3"/>
  <c r="E132" i="28" s="1"/>
  <c r="D189" i="3"/>
  <c r="L188" i="3"/>
  <c r="E131" i="28" s="1"/>
  <c r="D188" i="3"/>
  <c r="L187" i="3"/>
  <c r="E130" i="28" s="1"/>
  <c r="D187" i="3"/>
  <c r="L186" i="3"/>
  <c r="E129" i="28" s="1"/>
  <c r="D186" i="3"/>
  <c r="L185" i="3"/>
  <c r="E128" i="28" s="1"/>
  <c r="D185" i="3"/>
  <c r="L184" i="3"/>
  <c r="E127" i="28" s="1"/>
  <c r="D184" i="3"/>
  <c r="L183" i="3"/>
  <c r="E126" i="28" s="1"/>
  <c r="D183" i="3"/>
  <c r="L182" i="3"/>
  <c r="E125" i="28" s="1"/>
  <c r="D182" i="3"/>
  <c r="L181" i="3"/>
  <c r="E124" i="28" s="1"/>
  <c r="D181" i="3"/>
  <c r="L180" i="3"/>
  <c r="E123" i="28" s="1"/>
  <c r="D180" i="3"/>
  <c r="L179" i="3"/>
  <c r="E122" i="28" s="1"/>
  <c r="D179" i="3"/>
  <c r="L178" i="3"/>
  <c r="E121" i="28" s="1"/>
  <c r="D178" i="3"/>
  <c r="L177" i="3"/>
  <c r="E120" i="28" s="1"/>
  <c r="D177" i="3"/>
  <c r="L176" i="3"/>
  <c r="E119" i="28" s="1"/>
  <c r="D176" i="3"/>
  <c r="L175" i="3"/>
  <c r="E118" i="28" s="1"/>
  <c r="D175" i="3"/>
  <c r="L174" i="3"/>
  <c r="E117" i="28" s="1"/>
  <c r="D174" i="3"/>
  <c r="L173" i="3"/>
  <c r="E116" i="28" s="1"/>
  <c r="D173" i="3"/>
  <c r="L172" i="3"/>
  <c r="E115" i="28" s="1"/>
  <c r="D172" i="3"/>
  <c r="L171" i="3"/>
  <c r="E114" i="28" s="1"/>
  <c r="D171" i="3"/>
  <c r="L170" i="3"/>
  <c r="E113" i="28" s="1"/>
  <c r="D170" i="3"/>
  <c r="L169" i="3"/>
  <c r="E112" i="28" s="1"/>
  <c r="D169" i="3"/>
  <c r="L168" i="3"/>
  <c r="E111" i="28" s="1"/>
  <c r="D168" i="3"/>
  <c r="L167" i="3"/>
  <c r="E110" i="28" s="1"/>
  <c r="D167" i="3"/>
  <c r="L166" i="3"/>
  <c r="E109" i="28" s="1"/>
  <c r="D166" i="3"/>
  <c r="L165" i="3"/>
  <c r="E108" i="28" s="1"/>
  <c r="D165" i="3"/>
  <c r="L164" i="3"/>
  <c r="E107" i="28" s="1"/>
  <c r="D164" i="3"/>
  <c r="L163" i="3"/>
  <c r="E106" i="28" s="1"/>
  <c r="D163" i="3"/>
  <c r="L162" i="3"/>
  <c r="E105" i="28" s="1"/>
  <c r="D162" i="3"/>
  <c r="L161" i="3"/>
  <c r="E104" i="28" s="1"/>
  <c r="D161" i="3"/>
  <c r="L160" i="3"/>
  <c r="E103" i="28" s="1"/>
  <c r="D160" i="3"/>
  <c r="L159" i="3"/>
  <c r="E102" i="28" s="1"/>
  <c r="D159" i="3"/>
  <c r="L158" i="3"/>
  <c r="E101" i="28" s="1"/>
  <c r="D158" i="3"/>
  <c r="L157" i="3"/>
  <c r="E100" i="28" s="1"/>
  <c r="D157" i="3"/>
  <c r="L156" i="3"/>
  <c r="E99" i="28" s="1"/>
  <c r="D156" i="3"/>
  <c r="L155" i="3"/>
  <c r="E98" i="28" s="1"/>
  <c r="D155" i="3"/>
  <c r="L154" i="3"/>
  <c r="E97" i="28" s="1"/>
  <c r="D154" i="3"/>
  <c r="L153" i="3"/>
  <c r="E96" i="28" s="1"/>
  <c r="D153" i="3"/>
  <c r="L152" i="3"/>
  <c r="E95" i="28" s="1"/>
  <c r="D152" i="3"/>
  <c r="L151" i="3"/>
  <c r="E94" i="28" s="1"/>
  <c r="D151" i="3"/>
  <c r="L150" i="3"/>
  <c r="E93" i="28" s="1"/>
  <c r="D150" i="3"/>
  <c r="L149" i="3"/>
  <c r="E92" i="28" s="1"/>
  <c r="D149" i="3"/>
  <c r="L148" i="3"/>
  <c r="E91" i="28" s="1"/>
  <c r="D148" i="3"/>
  <c r="L147" i="3"/>
  <c r="E90" i="28" s="1"/>
  <c r="D147" i="3"/>
  <c r="L146" i="3"/>
  <c r="E89" i="28" s="1"/>
  <c r="D146" i="3"/>
  <c r="L144" i="3"/>
  <c r="E87" i="28" s="1"/>
  <c r="D144" i="3"/>
  <c r="L143" i="3"/>
  <c r="E86" i="28" s="1"/>
  <c r="D143" i="3"/>
  <c r="L142" i="3"/>
  <c r="E85" i="28" s="1"/>
  <c r="D142" i="3"/>
  <c r="L141" i="3"/>
  <c r="E84" i="28" s="1"/>
  <c r="D141" i="3"/>
  <c r="L140" i="3"/>
  <c r="E83" i="28" s="1"/>
  <c r="D140" i="3"/>
  <c r="L139" i="3"/>
  <c r="E82" i="28" s="1"/>
  <c r="D139" i="3"/>
  <c r="L138" i="3"/>
  <c r="E81" i="28" s="1"/>
  <c r="D138" i="3"/>
  <c r="L137" i="3"/>
  <c r="E80" i="28" s="1"/>
  <c r="D137" i="3"/>
  <c r="L136" i="3"/>
  <c r="E79" i="28" s="1"/>
  <c r="D136" i="3"/>
  <c r="L135" i="3"/>
  <c r="E78" i="28" s="1"/>
  <c r="D135" i="3"/>
  <c r="L134" i="3"/>
  <c r="E77" i="28" s="1"/>
  <c r="D134" i="3"/>
  <c r="L133" i="3"/>
  <c r="E76" i="28" s="1"/>
  <c r="D133" i="3"/>
  <c r="L129" i="3"/>
  <c r="E72" i="28" s="1"/>
  <c r="D129" i="3"/>
  <c r="L113" i="3"/>
  <c r="E55" i="28" s="1"/>
  <c r="D113" i="3"/>
  <c r="L112" i="3"/>
  <c r="E54" i="28" s="1"/>
  <c r="D112" i="3"/>
  <c r="L111" i="3"/>
  <c r="E53" i="28" s="1"/>
  <c r="D111" i="3"/>
  <c r="L110" i="3"/>
  <c r="E52" i="28" s="1"/>
  <c r="D110" i="3"/>
  <c r="L109" i="3"/>
  <c r="E51" i="28" s="1"/>
  <c r="D109" i="3"/>
  <c r="L108" i="3"/>
  <c r="E50" i="28" s="1"/>
  <c r="D108" i="3"/>
  <c r="L107" i="3"/>
  <c r="E49" i="28" s="1"/>
  <c r="D107" i="3"/>
  <c r="L106" i="3"/>
  <c r="E48" i="28" s="1"/>
  <c r="D106" i="3"/>
  <c r="L105" i="3"/>
  <c r="E47" i="28" s="1"/>
  <c r="D105" i="3"/>
  <c r="L104" i="3"/>
  <c r="E46" i="28" s="1"/>
  <c r="D104" i="3"/>
  <c r="L103" i="3"/>
  <c r="E45" i="28" s="1"/>
  <c r="D103" i="3"/>
  <c r="L102" i="3"/>
  <c r="E44" i="28" s="1"/>
  <c r="D102" i="3"/>
  <c r="L101" i="3"/>
  <c r="E43" i="28" s="1"/>
  <c r="D101" i="3"/>
  <c r="L100" i="3"/>
  <c r="E42" i="28" s="1"/>
  <c r="D100" i="3"/>
  <c r="L99" i="3"/>
  <c r="E41" i="28" s="1"/>
  <c r="D99" i="3"/>
  <c r="L98" i="3"/>
  <c r="E40" i="28" s="1"/>
  <c r="D98" i="3"/>
  <c r="L97" i="3"/>
  <c r="D97" i="3"/>
  <c r="L96" i="3"/>
  <c r="E38" i="28" s="1"/>
  <c r="D96" i="3"/>
  <c r="D94" i="3"/>
  <c r="L84" i="3"/>
  <c r="L76" i="3"/>
  <c r="D76" i="3"/>
  <c r="L75" i="3"/>
  <c r="D75" i="3"/>
  <c r="L74" i="3"/>
  <c r="D74" i="3"/>
  <c r="L73" i="3"/>
  <c r="D73" i="3"/>
  <c r="L72" i="3"/>
  <c r="D72" i="3"/>
  <c r="L71" i="3"/>
  <c r="D71" i="3"/>
  <c r="L70" i="3"/>
  <c r="D70" i="3"/>
  <c r="L69" i="3"/>
  <c r="D69" i="3"/>
  <c r="L68" i="3"/>
  <c r="D68" i="3"/>
  <c r="L67" i="3"/>
  <c r="D67" i="3"/>
  <c r="L66" i="3"/>
  <c r="D66" i="3"/>
  <c r="L65" i="3"/>
  <c r="L64" i="3"/>
  <c r="L63" i="3"/>
  <c r="D63" i="3"/>
  <c r="L62" i="3"/>
  <c r="D62" i="3"/>
  <c r="L61" i="3"/>
  <c r="D61" i="3"/>
  <c r="L60" i="3"/>
  <c r="L59" i="3"/>
  <c r="L58" i="3"/>
  <c r="L57" i="3"/>
  <c r="D57" i="3"/>
  <c r="L56" i="3"/>
  <c r="L55" i="3"/>
  <c r="L54" i="3"/>
  <c r="L53" i="3"/>
  <c r="D53" i="3"/>
  <c r="L52" i="3"/>
  <c r="D52" i="3"/>
  <c r="L51" i="3"/>
  <c r="L50" i="3"/>
  <c r="L49" i="3"/>
  <c r="L48" i="3"/>
  <c r="D48" i="3"/>
  <c r="L47" i="3"/>
  <c r="D47" i="3"/>
  <c r="L46" i="3"/>
  <c r="D46" i="3"/>
  <c r="L45" i="3"/>
  <c r="D45" i="3"/>
  <c r="L44" i="3"/>
  <c r="D44" i="3"/>
  <c r="L43" i="3"/>
  <c r="D43" i="3"/>
  <c r="L42" i="3"/>
  <c r="D42" i="3"/>
  <c r="L41" i="3"/>
  <c r="D41" i="3"/>
  <c r="L40" i="3"/>
  <c r="D40" i="3"/>
  <c r="L39" i="3"/>
  <c r="D39" i="3"/>
  <c r="L38" i="3"/>
  <c r="D38" i="3"/>
  <c r="L37" i="3"/>
  <c r="D37" i="3"/>
  <c r="L36" i="3"/>
  <c r="D36" i="3"/>
  <c r="L35" i="3"/>
  <c r="D35" i="3"/>
  <c r="L34" i="3"/>
  <c r="D34" i="3"/>
  <c r="L33" i="3"/>
  <c r="D33" i="3"/>
  <c r="L32" i="3"/>
  <c r="D32" i="3"/>
  <c r="L31" i="3"/>
  <c r="D31" i="3"/>
  <c r="L30" i="3"/>
  <c r="D30" i="3"/>
  <c r="L29" i="3"/>
  <c r="D29" i="3"/>
  <c r="L28" i="3"/>
  <c r="D28" i="3"/>
  <c r="L27" i="3"/>
  <c r="D27" i="3"/>
  <c r="L26" i="3"/>
  <c r="D26" i="3"/>
  <c r="L25" i="3"/>
  <c r="D25" i="3"/>
  <c r="L24" i="3"/>
  <c r="D24" i="3"/>
  <c r="L23" i="3"/>
  <c r="D23" i="3"/>
  <c r="L22" i="3"/>
  <c r="D22" i="3"/>
  <c r="L21" i="3"/>
  <c r="D21" i="3"/>
  <c r="L20" i="3"/>
  <c r="D20" i="3"/>
  <c r="L19" i="3"/>
  <c r="D19" i="3"/>
  <c r="L18" i="3"/>
  <c r="D18" i="3"/>
  <c r="L17" i="3"/>
  <c r="D17" i="3"/>
  <c r="L16" i="3"/>
  <c r="E15" i="8" s="1"/>
  <c r="D16" i="3"/>
  <c r="L15" i="3"/>
  <c r="E20" i="8" s="1"/>
  <c r="D15" i="3"/>
  <c r="L14" i="3"/>
  <c r="D14" i="3"/>
  <c r="L13" i="3"/>
  <c r="D13" i="3"/>
  <c r="L12" i="3"/>
  <c r="D12" i="3"/>
  <c r="I6" i="3"/>
  <c r="E15" i="28" l="1"/>
  <c r="E21" i="28"/>
  <c r="E157" i="28"/>
  <c r="E156" i="28"/>
  <c r="E177" i="28"/>
  <c r="F198" i="28"/>
  <c r="E198" i="28"/>
  <c r="E239" i="28"/>
  <c r="E248" i="28"/>
  <c r="E22" i="28"/>
  <c r="Y22" i="28" s="1"/>
  <c r="E18" i="28"/>
  <c r="Y18" i="28" s="1"/>
  <c r="E238" i="28"/>
  <c r="E250" i="28"/>
  <c r="E20" i="28"/>
  <c r="E16" i="28"/>
  <c r="G16" i="28" s="1"/>
  <c r="E196" i="28"/>
  <c r="E195" i="28"/>
  <c r="E39" i="28"/>
  <c r="E39" i="8"/>
  <c r="G39" i="8" s="1"/>
  <c r="E23" i="8"/>
  <c r="G248" i="28"/>
  <c r="L127" i="3"/>
  <c r="E70" i="28" s="1"/>
  <c r="L145" i="3"/>
  <c r="E88" i="28" s="1"/>
  <c r="G250" i="28"/>
  <c r="L92" i="3"/>
  <c r="L119" i="3"/>
  <c r="E62" i="28" s="1"/>
  <c r="G20" i="28"/>
  <c r="G48" i="8"/>
  <c r="G52" i="8"/>
  <c r="G76" i="8"/>
  <c r="H84" i="8"/>
  <c r="F84" i="8" s="1"/>
  <c r="G84" i="8" s="1"/>
  <c r="F84" i="28"/>
  <c r="G110" i="8"/>
  <c r="G122" i="8"/>
  <c r="Y126" i="8"/>
  <c r="F126" i="8" s="1"/>
  <c r="G126" i="8" s="1"/>
  <c r="R130" i="8"/>
  <c r="F130" i="8" s="1"/>
  <c r="G130" i="8" s="1"/>
  <c r="F130" i="28"/>
  <c r="G134" i="8"/>
  <c r="F157" i="28"/>
  <c r="G156" i="28"/>
  <c r="G161" i="8"/>
  <c r="G165" i="8"/>
  <c r="G169" i="8"/>
  <c r="G173" i="8"/>
  <c r="G184" i="8"/>
  <c r="G188" i="8"/>
  <c r="G192" i="8"/>
  <c r="G196" i="8"/>
  <c r="G201" i="8"/>
  <c r="AN203" i="8"/>
  <c r="G205" i="8"/>
  <c r="G207" i="8"/>
  <c r="G209" i="8"/>
  <c r="G211" i="8"/>
  <c r="G213" i="8"/>
  <c r="G215" i="8"/>
  <c r="G217" i="8"/>
  <c r="G219" i="8"/>
  <c r="G221" i="8"/>
  <c r="G223" i="8"/>
  <c r="G225" i="8"/>
  <c r="G227" i="8"/>
  <c r="G229" i="8"/>
  <c r="G231" i="8"/>
  <c r="G233" i="8"/>
  <c r="G235" i="8"/>
  <c r="G237" i="8"/>
  <c r="G242" i="8"/>
  <c r="G244" i="8"/>
  <c r="G246" i="8"/>
  <c r="G180" i="8"/>
  <c r="G21" i="28"/>
  <c r="G43" i="8"/>
  <c r="G47" i="8"/>
  <c r="G51" i="8"/>
  <c r="G55" i="8"/>
  <c r="X79" i="8"/>
  <c r="F79" i="8" s="1"/>
  <c r="G79" i="8" s="1"/>
  <c r="G83" i="8"/>
  <c r="G87" i="8"/>
  <c r="G89" i="8"/>
  <c r="G93" i="8"/>
  <c r="AI97" i="8"/>
  <c r="F97" i="8" s="1"/>
  <c r="G97" i="8" s="1"/>
  <c r="F97" i="28"/>
  <c r="G101" i="8"/>
  <c r="G105" i="8"/>
  <c r="R109" i="8"/>
  <c r="F109" i="8" s="1"/>
  <c r="G109" i="8" s="1"/>
  <c r="G113" i="8"/>
  <c r="Y117" i="8"/>
  <c r="F117" i="8" s="1"/>
  <c r="G117" i="8" s="1"/>
  <c r="G121" i="8"/>
  <c r="G125" i="8"/>
  <c r="X129" i="8"/>
  <c r="F129" i="8" s="1"/>
  <c r="G129" i="8" s="1"/>
  <c r="G137" i="8"/>
  <c r="G148" i="8"/>
  <c r="F152" i="8"/>
  <c r="G152" i="8" s="1"/>
  <c r="G160" i="8"/>
  <c r="G164" i="8"/>
  <c r="G168" i="8"/>
  <c r="AI176" i="8"/>
  <c r="F176" i="8" s="1"/>
  <c r="G176" i="8" s="1"/>
  <c r="G179" i="8"/>
  <c r="G183" i="8"/>
  <c r="G187" i="8"/>
  <c r="G191" i="8"/>
  <c r="G40" i="8"/>
  <c r="G44" i="8"/>
  <c r="X80" i="8"/>
  <c r="F80" i="8" s="1"/>
  <c r="G80" i="8" s="1"/>
  <c r="G90" i="8"/>
  <c r="G94" i="8"/>
  <c r="R98" i="8"/>
  <c r="F98" i="8" s="1"/>
  <c r="G98" i="8" s="1"/>
  <c r="AI102" i="8"/>
  <c r="F102" i="8" s="1"/>
  <c r="G102" i="8" s="1"/>
  <c r="F102" i="28"/>
  <c r="G106" i="8"/>
  <c r="G38" i="8"/>
  <c r="G42" i="8"/>
  <c r="G46" i="8"/>
  <c r="G54" i="8"/>
  <c r="G78" i="8"/>
  <c r="G96" i="8"/>
  <c r="G108" i="8"/>
  <c r="Y116" i="8"/>
  <c r="F116" i="8" s="1"/>
  <c r="G116" i="8" s="1"/>
  <c r="R128" i="8"/>
  <c r="F128" i="8" s="1"/>
  <c r="G128" i="8" s="1"/>
  <c r="F128" i="28"/>
  <c r="H132" i="8"/>
  <c r="F132" i="8" s="1"/>
  <c r="G132" i="8" s="1"/>
  <c r="AI140" i="8"/>
  <c r="F140" i="8" s="1"/>
  <c r="G140" i="8" s="1"/>
  <c r="F140" i="28"/>
  <c r="G159" i="8"/>
  <c r="G171" i="8"/>
  <c r="X182" i="8"/>
  <c r="X156" i="8" s="1"/>
  <c r="G206" i="8"/>
  <c r="G50" i="8"/>
  <c r="G70" i="8"/>
  <c r="G82" i="8"/>
  <c r="G86" i="8"/>
  <c r="G92" i="8"/>
  <c r="G100" i="8"/>
  <c r="G104" i="8"/>
  <c r="G120" i="8"/>
  <c r="X136" i="8"/>
  <c r="F136" i="8" s="1"/>
  <c r="G136" i="8" s="1"/>
  <c r="G155" i="8"/>
  <c r="G163" i="8"/>
  <c r="G175" i="8"/>
  <c r="G178" i="8"/>
  <c r="G190" i="8"/>
  <c r="G199" i="8"/>
  <c r="G200" i="8"/>
  <c r="G202" i="8"/>
  <c r="G204" i="8"/>
  <c r="G208" i="8"/>
  <c r="G210" i="8"/>
  <c r="G212" i="8"/>
  <c r="G214" i="8"/>
  <c r="G216" i="8"/>
  <c r="G218" i="8"/>
  <c r="G220" i="8"/>
  <c r="G222" i="8"/>
  <c r="G224" i="8"/>
  <c r="G226" i="8"/>
  <c r="G228" i="8"/>
  <c r="G230" i="8"/>
  <c r="G232" i="8"/>
  <c r="G234" i="8"/>
  <c r="G236" i="8"/>
  <c r="G238" i="8"/>
  <c r="G241" i="8"/>
  <c r="G243" i="8"/>
  <c r="G245" i="8"/>
  <c r="G247" i="8"/>
  <c r="G41" i="8"/>
  <c r="G45" i="8"/>
  <c r="G49" i="8"/>
  <c r="G53" i="8"/>
  <c r="G77" i="8"/>
  <c r="R81" i="8"/>
  <c r="F81" i="8" s="1"/>
  <c r="G81" i="8" s="1"/>
  <c r="G85" i="8"/>
  <c r="G91" i="8"/>
  <c r="G95" i="8"/>
  <c r="G99" i="8"/>
  <c r="AI103" i="8"/>
  <c r="F103" i="8" s="1"/>
  <c r="G103" i="8" s="1"/>
  <c r="R107" i="8"/>
  <c r="F107" i="8" s="1"/>
  <c r="G107" i="8" s="1"/>
  <c r="Y127" i="8"/>
  <c r="F127" i="8" s="1"/>
  <c r="G127" i="8" s="1"/>
  <c r="F127" i="28"/>
  <c r="R135" i="8"/>
  <c r="F135" i="8" s="1"/>
  <c r="G135" i="8" s="1"/>
  <c r="F135" i="28"/>
  <c r="AI139" i="8"/>
  <c r="F139" i="8" s="1"/>
  <c r="G139" i="8" s="1"/>
  <c r="T154" i="8"/>
  <c r="F154" i="28"/>
  <c r="AH158" i="8"/>
  <c r="F158" i="8" s="1"/>
  <c r="G158" i="8" s="1"/>
  <c r="G162" i="8"/>
  <c r="G170" i="8"/>
  <c r="G181" i="8"/>
  <c r="G185" i="8"/>
  <c r="G189" i="8"/>
  <c r="G193" i="8"/>
  <c r="X62" i="8"/>
  <c r="F62" i="8" s="1"/>
  <c r="G62" i="8" s="1"/>
  <c r="G36" i="8"/>
  <c r="AI177" i="8"/>
  <c r="F177" i="8" s="1"/>
  <c r="G177" i="8" s="1"/>
  <c r="Y22" i="8"/>
  <c r="G20" i="8"/>
  <c r="G16" i="8"/>
  <c r="D22" i="11"/>
  <c r="G21" i="8"/>
  <c r="G200" i="17"/>
  <c r="H200" i="17" s="1"/>
  <c r="G201" i="17"/>
  <c r="H201" i="17" s="1"/>
  <c r="G239" i="8"/>
  <c r="G240" i="8"/>
  <c r="F73" i="8"/>
  <c r="G73" i="8" s="1"/>
  <c r="F74" i="8"/>
  <c r="G74" i="8" s="1"/>
  <c r="F75" i="8"/>
  <c r="G75" i="8" s="1"/>
  <c r="L80" i="3"/>
  <c r="E27" i="28" s="1"/>
  <c r="L88" i="3"/>
  <c r="E32" i="28" s="1"/>
  <c r="L115" i="3"/>
  <c r="E58" i="28" s="1"/>
  <c r="L123" i="3"/>
  <c r="E66" i="28" s="1"/>
  <c r="L78" i="3"/>
  <c r="E25" i="28" s="1"/>
  <c r="L82" i="3"/>
  <c r="E29" i="28" s="1"/>
  <c r="L86" i="3"/>
  <c r="L90" i="3"/>
  <c r="E34" i="28" s="1"/>
  <c r="L95" i="3"/>
  <c r="E37" i="28" s="1"/>
  <c r="L117" i="3"/>
  <c r="E60" i="28" s="1"/>
  <c r="L121" i="3"/>
  <c r="E64" i="28" s="1"/>
  <c r="L125" i="3"/>
  <c r="E68" i="28" s="1"/>
  <c r="L81" i="3"/>
  <c r="E28" i="28" s="1"/>
  <c r="L85" i="3"/>
  <c r="L89" i="3"/>
  <c r="E33" i="28" s="1"/>
  <c r="L93" i="3"/>
  <c r="L116" i="3"/>
  <c r="E59" i="28" s="1"/>
  <c r="L120" i="3"/>
  <c r="E63" i="28" s="1"/>
  <c r="L124" i="3"/>
  <c r="E67" i="28" s="1"/>
  <c r="L128" i="3"/>
  <c r="E71" i="28" s="1"/>
  <c r="L83" i="3"/>
  <c r="E30" i="28" s="1"/>
  <c r="L87" i="3"/>
  <c r="L91" i="3"/>
  <c r="E35" i="28" s="1"/>
  <c r="L114" i="3"/>
  <c r="L118" i="3"/>
  <c r="E61" i="28" s="1"/>
  <c r="L122" i="3"/>
  <c r="E65" i="28" s="1"/>
  <c r="L126" i="3"/>
  <c r="E69" i="28" s="1"/>
  <c r="F112" i="8"/>
  <c r="F115" i="8"/>
  <c r="G78" i="17"/>
  <c r="H78" i="17" s="1"/>
  <c r="G80" i="17"/>
  <c r="H80" i="17" s="1"/>
  <c r="G197" i="8"/>
  <c r="F23" i="8"/>
  <c r="G133" i="8"/>
  <c r="G84" i="17"/>
  <c r="H84" i="17" s="1"/>
  <c r="AH157" i="8"/>
  <c r="F157" i="8" s="1"/>
  <c r="G71" i="17"/>
  <c r="H71" i="17" s="1"/>
  <c r="G73" i="17"/>
  <c r="H73" i="17" s="1"/>
  <c r="G75" i="17"/>
  <c r="H75" i="17" s="1"/>
  <c r="G77" i="17"/>
  <c r="H77" i="17" s="1"/>
  <c r="G81" i="17"/>
  <c r="H81" i="17" s="1"/>
  <c r="AB198" i="8"/>
  <c r="G83" i="17"/>
  <c r="H83" i="17" s="1"/>
  <c r="G85" i="17"/>
  <c r="H85" i="17" s="1"/>
  <c r="G88" i="17"/>
  <c r="H88" i="17" s="1"/>
  <c r="G90" i="17"/>
  <c r="H90" i="17" s="1"/>
  <c r="G92" i="17"/>
  <c r="H92" i="17" s="1"/>
  <c r="G184" i="17"/>
  <c r="H184" i="17" s="1"/>
  <c r="G248" i="8"/>
  <c r="F119" i="8"/>
  <c r="F124" i="8"/>
  <c r="F138" i="8"/>
  <c r="F143" i="8"/>
  <c r="F145" i="8"/>
  <c r="G145" i="8" s="1"/>
  <c r="F149" i="8"/>
  <c r="J9" i="11"/>
  <c r="R9" i="11"/>
  <c r="Z9" i="11"/>
  <c r="G72" i="17"/>
  <c r="H72" i="17" s="1"/>
  <c r="G74" i="17"/>
  <c r="H74" i="17" s="1"/>
  <c r="G89" i="17"/>
  <c r="H89" i="17" s="1"/>
  <c r="G91" i="17"/>
  <c r="H91" i="17" s="1"/>
  <c r="G186" i="17"/>
  <c r="H186" i="17" s="1"/>
  <c r="G250" i="8"/>
  <c r="F72" i="8"/>
  <c r="F131" i="8"/>
  <c r="F111" i="8"/>
  <c r="F114" i="8"/>
  <c r="F118" i="8"/>
  <c r="F123" i="8"/>
  <c r="F141" i="8"/>
  <c r="F144" i="8"/>
  <c r="F146" i="8"/>
  <c r="F150" i="8"/>
  <c r="F153" i="8"/>
  <c r="G153" i="8" s="1"/>
  <c r="F167" i="8"/>
  <c r="F174" i="8"/>
  <c r="F186" i="8"/>
  <c r="F151" i="8"/>
  <c r="F166" i="8"/>
  <c r="F172" i="8"/>
  <c r="G79" i="17"/>
  <c r="H79" i="17" s="1"/>
  <c r="G94" i="17"/>
  <c r="H94" i="17" s="1"/>
  <c r="G96" i="17"/>
  <c r="H96" i="17" s="1"/>
  <c r="G98" i="17"/>
  <c r="H98" i="17" s="1"/>
  <c r="G100" i="17"/>
  <c r="H100" i="17" s="1"/>
  <c r="G102" i="17"/>
  <c r="H102" i="17" s="1"/>
  <c r="G104" i="17"/>
  <c r="H104" i="17" s="1"/>
  <c r="G106" i="17"/>
  <c r="H106" i="17" s="1"/>
  <c r="G108" i="17"/>
  <c r="H108" i="17" s="1"/>
  <c r="G110" i="17"/>
  <c r="H110" i="17" s="1"/>
  <c r="G112" i="17"/>
  <c r="H112" i="17" s="1"/>
  <c r="G114" i="17"/>
  <c r="H114" i="17" s="1"/>
  <c r="G116" i="17"/>
  <c r="H116" i="17" s="1"/>
  <c r="G118" i="17"/>
  <c r="H118" i="17" s="1"/>
  <c r="G120" i="17"/>
  <c r="H120" i="17" s="1"/>
  <c r="G122" i="17"/>
  <c r="H122" i="17" s="1"/>
  <c r="G124" i="17"/>
  <c r="H124" i="17" s="1"/>
  <c r="G126" i="17"/>
  <c r="H126" i="17" s="1"/>
  <c r="G128" i="17"/>
  <c r="H128" i="17" s="1"/>
  <c r="G130" i="17"/>
  <c r="H130" i="17" s="1"/>
  <c r="G132" i="17"/>
  <c r="H132" i="17" s="1"/>
  <c r="G134" i="17"/>
  <c r="H134" i="17" s="1"/>
  <c r="G136" i="17"/>
  <c r="H136" i="17" s="1"/>
  <c r="G138" i="17"/>
  <c r="H138" i="17" s="1"/>
  <c r="G140" i="17"/>
  <c r="H140" i="17" s="1"/>
  <c r="G142" i="17"/>
  <c r="H142" i="17" s="1"/>
  <c r="G144" i="17"/>
  <c r="H144" i="17" s="1"/>
  <c r="G146" i="17"/>
  <c r="H146" i="17" s="1"/>
  <c r="G182" i="17"/>
  <c r="H182" i="17" s="1"/>
  <c r="L77" i="3"/>
  <c r="E24" i="28" s="1"/>
  <c r="G82" i="17"/>
  <c r="H82" i="17" s="1"/>
  <c r="G86" i="17"/>
  <c r="H86" i="17" s="1"/>
  <c r="G93" i="17"/>
  <c r="H93" i="17" s="1"/>
  <c r="G95" i="17"/>
  <c r="H95" i="17" s="1"/>
  <c r="G97" i="17"/>
  <c r="H97" i="17" s="1"/>
  <c r="G99" i="17"/>
  <c r="H99" i="17" s="1"/>
  <c r="G101" i="17"/>
  <c r="H101" i="17" s="1"/>
  <c r="G103" i="17"/>
  <c r="H103" i="17" s="1"/>
  <c r="G105" i="17"/>
  <c r="H105" i="17" s="1"/>
  <c r="G107" i="17"/>
  <c r="H107" i="17" s="1"/>
  <c r="G109" i="17"/>
  <c r="H109" i="17" s="1"/>
  <c r="G111" i="17"/>
  <c r="H111" i="17" s="1"/>
  <c r="G113" i="17"/>
  <c r="H113" i="17" s="1"/>
  <c r="G115" i="17"/>
  <c r="H115" i="17" s="1"/>
  <c r="G117" i="17"/>
  <c r="H117" i="17" s="1"/>
  <c r="G119" i="17"/>
  <c r="H119" i="17" s="1"/>
  <c r="G121" i="17"/>
  <c r="H121" i="17" s="1"/>
  <c r="G123" i="17"/>
  <c r="H123" i="17" s="1"/>
  <c r="G125" i="17"/>
  <c r="H125" i="17" s="1"/>
  <c r="G127" i="17"/>
  <c r="H127" i="17" s="1"/>
  <c r="G129" i="17"/>
  <c r="H129" i="17" s="1"/>
  <c r="G131" i="17"/>
  <c r="H131" i="17" s="1"/>
  <c r="G133" i="17"/>
  <c r="H133" i="17" s="1"/>
  <c r="G135" i="17"/>
  <c r="H135" i="17" s="1"/>
  <c r="G137" i="17"/>
  <c r="H137" i="17" s="1"/>
  <c r="G139" i="17"/>
  <c r="H139" i="17" s="1"/>
  <c r="G141" i="17"/>
  <c r="H141" i="17" s="1"/>
  <c r="G143" i="17"/>
  <c r="H143" i="17" s="1"/>
  <c r="G145" i="17"/>
  <c r="H145" i="17" s="1"/>
  <c r="G181" i="17"/>
  <c r="H181" i="17" s="1"/>
  <c r="G183" i="17"/>
  <c r="H183" i="17" s="1"/>
  <c r="G76" i="17"/>
  <c r="H76" i="17" s="1"/>
  <c r="L79" i="3"/>
  <c r="E26" i="28" s="1"/>
  <c r="K8" i="3"/>
  <c r="K5" i="3"/>
  <c r="F147" i="8"/>
  <c r="L252" i="3"/>
  <c r="L199" i="3"/>
  <c r="E142" i="28" s="1"/>
  <c r="K4" i="3"/>
  <c r="I195" i="8"/>
  <c r="I251" i="8" s="1"/>
  <c r="W156" i="8"/>
  <c r="V156" i="8"/>
  <c r="J194" i="8"/>
  <c r="N194" i="8"/>
  <c r="N253" i="8" s="1"/>
  <c r="N11" i="8" s="1"/>
  <c r="Z194" i="8"/>
  <c r="Z253" i="8" s="1"/>
  <c r="Z11" i="8" s="1"/>
  <c r="AD194" i="8"/>
  <c r="AD253" i="8" s="1"/>
  <c r="AD11" i="8" s="1"/>
  <c r="AQ194" i="8"/>
  <c r="AR194" i="8"/>
  <c r="K194" i="8"/>
  <c r="K253" i="8" s="1"/>
  <c r="K11" i="8" s="1"/>
  <c r="K1" i="8"/>
  <c r="O194" i="8"/>
  <c r="O253" i="8" s="1"/>
  <c r="O11" i="8" s="1"/>
  <c r="AA194" i="8"/>
  <c r="AA1" i="8"/>
  <c r="AE194" i="8"/>
  <c r="AE253" i="8" s="1"/>
  <c r="AE11" i="8" s="1"/>
  <c r="AT194" i="8"/>
  <c r="P194" i="8"/>
  <c r="AB194" i="8"/>
  <c r="AF194" i="8"/>
  <c r="W56" i="8"/>
  <c r="U56" i="8"/>
  <c r="I56" i="8"/>
  <c r="I194" i="8" s="1"/>
  <c r="S194" i="8"/>
  <c r="S253" i="8" s="1"/>
  <c r="S11" i="8" s="1"/>
  <c r="AJ194" i="8"/>
  <c r="AL194" i="8"/>
  <c r="AM194" i="8"/>
  <c r="AN194" i="8"/>
  <c r="M194" i="8"/>
  <c r="M253" i="8" s="1"/>
  <c r="M11" i="8" s="1"/>
  <c r="Q194" i="8"/>
  <c r="AC194" i="8"/>
  <c r="AC253" i="8" s="1"/>
  <c r="AC11" i="8" s="1"/>
  <c r="AG194" i="8"/>
  <c r="AP194" i="8"/>
  <c r="AS194" i="8"/>
  <c r="U156" i="8"/>
  <c r="A433" i="3"/>
  <c r="A449" i="3" s="1"/>
  <c r="A483" i="3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L1" i="8"/>
  <c r="P1" i="8"/>
  <c r="AF1" i="8"/>
  <c r="Q1" i="8"/>
  <c r="AC1" i="8"/>
  <c r="AG1" i="8"/>
  <c r="J1" i="8"/>
  <c r="N1" i="8"/>
  <c r="V1" i="8"/>
  <c r="Z1" i="8"/>
  <c r="AD1" i="8"/>
  <c r="AT1" i="8"/>
  <c r="H9" i="11"/>
  <c r="L9" i="11"/>
  <c r="P9" i="11"/>
  <c r="T9" i="11"/>
  <c r="X9" i="11"/>
  <c r="AB9" i="11"/>
  <c r="E9" i="11"/>
  <c r="I9" i="11"/>
  <c r="M9" i="11"/>
  <c r="Q9" i="11"/>
  <c r="U9" i="11"/>
  <c r="Y9" i="11"/>
  <c r="AC9" i="11"/>
  <c r="F9" i="11"/>
  <c r="N9" i="11"/>
  <c r="V9" i="11"/>
  <c r="AD9" i="11"/>
  <c r="G9" i="11"/>
  <c r="K9" i="11"/>
  <c r="O9" i="11"/>
  <c r="S9" i="11"/>
  <c r="W9" i="11"/>
  <c r="AA9" i="11"/>
  <c r="M24" i="21" l="1"/>
  <c r="M25" i="21"/>
  <c r="O24" i="21"/>
  <c r="O25" i="21"/>
  <c r="F18" i="28"/>
  <c r="G18" i="28" s="1"/>
  <c r="Y14" i="28"/>
  <c r="F22" i="28"/>
  <c r="G22" i="28" s="1"/>
  <c r="Y19" i="28"/>
  <c r="F19" i="28" s="1"/>
  <c r="E23" i="28"/>
  <c r="E57" i="28"/>
  <c r="E56" i="28"/>
  <c r="G56" i="28" s="1"/>
  <c r="E31" i="28"/>
  <c r="F47" i="23"/>
  <c r="F46" i="23"/>
  <c r="F45" i="23"/>
  <c r="G45" i="23" s="1"/>
  <c r="F53" i="23"/>
  <c r="F68" i="23"/>
  <c r="F56" i="23"/>
  <c r="F57" i="23"/>
  <c r="F61" i="23"/>
  <c r="F55" i="23"/>
  <c r="G151" i="8"/>
  <c r="G141" i="8"/>
  <c r="G172" i="8"/>
  <c r="G146" i="8"/>
  <c r="G111" i="8"/>
  <c r="G119" i="8"/>
  <c r="G167" i="8"/>
  <c r="G114" i="8"/>
  <c r="F182" i="8"/>
  <c r="G182" i="8" s="1"/>
  <c r="G186" i="8"/>
  <c r="G143" i="8"/>
  <c r="G118" i="8"/>
  <c r="G144" i="8"/>
  <c r="G124" i="8"/>
  <c r="G112" i="8"/>
  <c r="G166" i="8"/>
  <c r="G149" i="8"/>
  <c r="G88" i="8"/>
  <c r="G147" i="8"/>
  <c r="G150" i="8"/>
  <c r="G123" i="8"/>
  <c r="G131" i="8"/>
  <c r="G174" i="8"/>
  <c r="G138" i="8"/>
  <c r="G115" i="8"/>
  <c r="F14" i="28"/>
  <c r="F22" i="8"/>
  <c r="G22" i="8" s="1"/>
  <c r="Y19" i="8"/>
  <c r="F19" i="8" s="1"/>
  <c r="G61" i="8"/>
  <c r="G30" i="8"/>
  <c r="G59" i="8"/>
  <c r="G28" i="8"/>
  <c r="G60" i="8"/>
  <c r="G29" i="8"/>
  <c r="G32" i="8"/>
  <c r="G26" i="8"/>
  <c r="G71" i="8"/>
  <c r="G37" i="8"/>
  <c r="G25" i="8"/>
  <c r="G27" i="8"/>
  <c r="G23" i="28"/>
  <c r="G69" i="8"/>
  <c r="G35" i="8"/>
  <c r="H67" i="8"/>
  <c r="F67" i="8" s="1"/>
  <c r="G67" i="8" s="1"/>
  <c r="G33" i="8"/>
  <c r="G68" i="8"/>
  <c r="G34" i="8"/>
  <c r="G66" i="8"/>
  <c r="E14" i="28"/>
  <c r="G15" i="28"/>
  <c r="E251" i="28"/>
  <c r="G251" i="28" s="1"/>
  <c r="G195" i="28"/>
  <c r="G142" i="8"/>
  <c r="G57" i="8"/>
  <c r="G65" i="8"/>
  <c r="X63" i="8"/>
  <c r="X56" i="8" s="1"/>
  <c r="X194" i="8" s="1"/>
  <c r="X253" i="8" s="1"/>
  <c r="X11" i="8" s="1"/>
  <c r="R64" i="8"/>
  <c r="F64" i="8" s="1"/>
  <c r="G64" i="8" s="1"/>
  <c r="G58" i="8"/>
  <c r="E19" i="28"/>
  <c r="S29" i="11"/>
  <c r="Q29" i="11"/>
  <c r="P29" i="11"/>
  <c r="R29" i="11"/>
  <c r="O29" i="11"/>
  <c r="V29" i="11"/>
  <c r="AC29" i="11"/>
  <c r="M29" i="11"/>
  <c r="AB29" i="11"/>
  <c r="L29" i="11"/>
  <c r="J29" i="11"/>
  <c r="AD29" i="11"/>
  <c r="AA29" i="11"/>
  <c r="K29" i="11"/>
  <c r="N29" i="11"/>
  <c r="Y29" i="11"/>
  <c r="I29" i="11"/>
  <c r="X29" i="11"/>
  <c r="H29" i="11"/>
  <c r="W29" i="11"/>
  <c r="G29" i="11"/>
  <c r="U29" i="11"/>
  <c r="T29" i="11"/>
  <c r="Z29" i="11"/>
  <c r="F29" i="11"/>
  <c r="E29" i="11"/>
  <c r="G40" i="20"/>
  <c r="AG29" i="11"/>
  <c r="I23" i="21" s="1"/>
  <c r="D10" i="11"/>
  <c r="H23" i="21"/>
  <c r="Y18" i="8"/>
  <c r="E14" i="8"/>
  <c r="G15" i="8"/>
  <c r="D9" i="11"/>
  <c r="E251" i="8"/>
  <c r="E19" i="8"/>
  <c r="BC56" i="8"/>
  <c r="BC194" i="8" s="1"/>
  <c r="F203" i="8"/>
  <c r="G203" i="8" s="1"/>
  <c r="AN195" i="8"/>
  <c r="AN251" i="8" s="1"/>
  <c r="G72" i="8"/>
  <c r="G31" i="8"/>
  <c r="L4" i="3"/>
  <c r="G157" i="8"/>
  <c r="L56" i="8"/>
  <c r="L194" i="8" s="1"/>
  <c r="L253" i="8" s="1"/>
  <c r="L11" i="8" s="1"/>
  <c r="K6" i="3"/>
  <c r="AB195" i="8"/>
  <c r="AB251" i="8" s="1"/>
  <c r="F198" i="8"/>
  <c r="G198" i="8" s="1"/>
  <c r="T56" i="8"/>
  <c r="F154" i="8"/>
  <c r="G154" i="8" s="1"/>
  <c r="J253" i="8"/>
  <c r="J11" i="8" s="1"/>
  <c r="AI56" i="8"/>
  <c r="G7" i="17"/>
  <c r="H7" i="17" s="1"/>
  <c r="AQ253" i="8"/>
  <c r="AP253" i="8"/>
  <c r="AT253" i="8"/>
  <c r="AS253" i="8"/>
  <c r="AM253" i="8"/>
  <c r="AR253" i="8"/>
  <c r="W194" i="8"/>
  <c r="W253" i="8" s="1"/>
  <c r="W11" i="8" s="1"/>
  <c r="P253" i="8"/>
  <c r="P11" i="8" s="1"/>
  <c r="AA253" i="8"/>
  <c r="AA11" i="8" s="1"/>
  <c r="AJ253" i="8"/>
  <c r="AL253" i="8"/>
  <c r="AG253" i="8"/>
  <c r="AG11" i="8" s="1"/>
  <c r="AF253" i="8"/>
  <c r="AF11" i="8" s="1"/>
  <c r="Q253" i="8"/>
  <c r="Q11" i="8" s="1"/>
  <c r="L7" i="3"/>
  <c r="Y56" i="8"/>
  <c r="AI156" i="8"/>
  <c r="AH156" i="8"/>
  <c r="AH194" i="8" s="1"/>
  <c r="AH253" i="8" s="1"/>
  <c r="AH11" i="8" s="1"/>
  <c r="K9" i="3"/>
  <c r="L8" i="3"/>
  <c r="L5" i="3"/>
  <c r="V194" i="8"/>
  <c r="S1" i="8"/>
  <c r="AE1" i="8"/>
  <c r="O1" i="8"/>
  <c r="W1" i="8"/>
  <c r="M1" i="8"/>
  <c r="X1" i="8"/>
  <c r="U194" i="8"/>
  <c r="U253" i="8" s="1"/>
  <c r="U11" i="8" s="1"/>
  <c r="AN1" i="8"/>
  <c r="I1" i="8"/>
  <c r="AI1" i="8"/>
  <c r="AM1" i="8"/>
  <c r="AR1" i="8"/>
  <c r="R1" i="8"/>
  <c r="H1" i="8"/>
  <c r="AH1" i="8"/>
  <c r="AS1" i="8"/>
  <c r="AL1" i="8"/>
  <c r="T1" i="8"/>
  <c r="AQ1" i="8"/>
  <c r="AP1" i="8"/>
  <c r="AJ1" i="8"/>
  <c r="Y13" i="28" l="1"/>
  <c r="G19" i="28"/>
  <c r="T194" i="8"/>
  <c r="T253" i="8" s="1"/>
  <c r="F62" i="23" s="1"/>
  <c r="H45" i="23"/>
  <c r="F59" i="23"/>
  <c r="G61" i="23"/>
  <c r="H61" i="23"/>
  <c r="G56" i="23"/>
  <c r="H56" i="23"/>
  <c r="G53" i="23"/>
  <c r="H53" i="23"/>
  <c r="G46" i="23"/>
  <c r="H46" i="23"/>
  <c r="F69" i="23"/>
  <c r="G57" i="23"/>
  <c r="H57" i="23"/>
  <c r="G68" i="23"/>
  <c r="H68" i="23"/>
  <c r="G47" i="23"/>
  <c r="H47" i="23"/>
  <c r="F49" i="23"/>
  <c r="F58" i="23"/>
  <c r="F66" i="23"/>
  <c r="F71" i="23"/>
  <c r="F52" i="23"/>
  <c r="F63" i="23"/>
  <c r="F54" i="23"/>
  <c r="G55" i="23"/>
  <c r="H55" i="23"/>
  <c r="F65" i="23"/>
  <c r="F48" i="23"/>
  <c r="F18" i="8"/>
  <c r="G18" i="8" s="1"/>
  <c r="Y14" i="8"/>
  <c r="Y252" i="28"/>
  <c r="Y194" i="28"/>
  <c r="F13" i="28"/>
  <c r="F63" i="8"/>
  <c r="G63" i="8" s="1"/>
  <c r="E13" i="28"/>
  <c r="E194" i="28" s="1"/>
  <c r="G14" i="28"/>
  <c r="AE23" i="21"/>
  <c r="G23" i="21" s="1"/>
  <c r="G46" i="20"/>
  <c r="F46" i="20" s="1"/>
  <c r="G44" i="20"/>
  <c r="F44" i="20" s="1"/>
  <c r="G42" i="20"/>
  <c r="F42" i="20" s="1"/>
  <c r="D29" i="11"/>
  <c r="H24" i="21"/>
  <c r="H25" i="21"/>
  <c r="AB253" i="8"/>
  <c r="AB11" i="8" s="1"/>
  <c r="I253" i="8"/>
  <c r="I11" i="8" s="1"/>
  <c r="D11" i="11"/>
  <c r="E13" i="8"/>
  <c r="E194" i="8" s="1"/>
  <c r="G19" i="8"/>
  <c r="R56" i="8"/>
  <c r="R194" i="8" s="1"/>
  <c r="R253" i="8" s="1"/>
  <c r="R11" i="8" s="1"/>
  <c r="BB195" i="8"/>
  <c r="BB251" i="8" s="1"/>
  <c r="BD195" i="8"/>
  <c r="BD251" i="8" s="1"/>
  <c r="BC195" i="8"/>
  <c r="BC251" i="8" s="1"/>
  <c r="H56" i="8"/>
  <c r="H194" i="8" s="1"/>
  <c r="AZ195" i="8"/>
  <c r="AZ251" i="8" s="1"/>
  <c r="BA195" i="8"/>
  <c r="BA251" i="8" s="1"/>
  <c r="L6" i="3"/>
  <c r="G24" i="8"/>
  <c r="G23" i="8"/>
  <c r="F156" i="8"/>
  <c r="G156" i="8" s="1"/>
  <c r="AI194" i="8"/>
  <c r="AI253" i="8" s="1"/>
  <c r="AI11" i="8" s="1"/>
  <c r="V253" i="8"/>
  <c r="V11" i="8" s="1"/>
  <c r="L9" i="3"/>
  <c r="U1" i="8"/>
  <c r="F38" i="20"/>
  <c r="F34" i="20"/>
  <c r="F36" i="20"/>
  <c r="F32" i="20"/>
  <c r="AB1" i="8"/>
  <c r="F40" i="20"/>
  <c r="T11" i="8" l="1"/>
  <c r="AE155" i="21"/>
  <c r="H49" i="23"/>
  <c r="G49" i="23"/>
  <c r="G69" i="23"/>
  <c r="H69" i="23"/>
  <c r="G58" i="23"/>
  <c r="H58" i="23"/>
  <c r="G59" i="23"/>
  <c r="H59" i="23"/>
  <c r="F70" i="23"/>
  <c r="F64" i="23"/>
  <c r="F72" i="23"/>
  <c r="F60" i="23"/>
  <c r="F51" i="23"/>
  <c r="G65" i="23"/>
  <c r="H65" i="23"/>
  <c r="G62" i="23"/>
  <c r="H62" i="23"/>
  <c r="G63" i="23"/>
  <c r="H63" i="23"/>
  <c r="G71" i="23"/>
  <c r="H71" i="23"/>
  <c r="G54" i="23"/>
  <c r="H54" i="23"/>
  <c r="G52" i="23"/>
  <c r="H52" i="23"/>
  <c r="G66" i="23"/>
  <c r="H66" i="23"/>
  <c r="G48" i="23"/>
  <c r="H48" i="23"/>
  <c r="Y253" i="28"/>
  <c r="F194" i="28"/>
  <c r="F14" i="8"/>
  <c r="G14" i="8" s="1"/>
  <c r="Y13" i="8"/>
  <c r="Y1" i="28"/>
  <c r="F252" i="28"/>
  <c r="E252" i="28"/>
  <c r="G13" i="28"/>
  <c r="AN253" i="8"/>
  <c r="E252" i="8"/>
  <c r="E253" i="8"/>
  <c r="F56" i="8"/>
  <c r="G56" i="8" s="1"/>
  <c r="H253" i="8"/>
  <c r="H11" i="8" s="1"/>
  <c r="F195" i="8"/>
  <c r="G195" i="8" s="1"/>
  <c r="Y11" i="28" l="1"/>
  <c r="G60" i="23"/>
  <c r="H60" i="23"/>
  <c r="G64" i="23"/>
  <c r="H64" i="23"/>
  <c r="G51" i="23"/>
  <c r="H51" i="23"/>
  <c r="G72" i="23"/>
  <c r="H72" i="23"/>
  <c r="G70" i="23"/>
  <c r="H70" i="23"/>
  <c r="F50" i="23"/>
  <c r="F253" i="28"/>
  <c r="BD253" i="8"/>
  <c r="BA253" i="8"/>
  <c r="BB253" i="8"/>
  <c r="BC253" i="8"/>
  <c r="AZ253" i="8"/>
  <c r="Y252" i="8"/>
  <c r="F13" i="8"/>
  <c r="G13" i="8" s="1"/>
  <c r="Y194" i="8"/>
  <c r="Y253" i="8" s="1"/>
  <c r="Y11" i="8" s="1"/>
  <c r="G252" i="28"/>
  <c r="E253" i="28"/>
  <c r="G194" i="28"/>
  <c r="F251" i="8"/>
  <c r="G251" i="8" s="1"/>
  <c r="G253" i="28" l="1"/>
  <c r="F67" i="23"/>
  <c r="D13" i="11"/>
  <c r="D12" i="11"/>
  <c r="L32" i="23"/>
  <c r="J32" i="23"/>
  <c r="I32" i="23"/>
  <c r="K32" i="23"/>
  <c r="M32" i="23"/>
  <c r="G50" i="23"/>
  <c r="H50" i="23"/>
  <c r="F253" i="8"/>
  <c r="G253" i="8" s="1"/>
  <c r="F194" i="8"/>
  <c r="F252" i="8"/>
  <c r="G252" i="8" s="1"/>
  <c r="Y1" i="8"/>
  <c r="D26" i="11"/>
  <c r="D27" i="11"/>
  <c r="J41" i="23" l="1"/>
  <c r="J40" i="23"/>
  <c r="L40" i="23"/>
  <c r="L41" i="23"/>
  <c r="K41" i="23"/>
  <c r="K40" i="23"/>
  <c r="I41" i="23"/>
  <c r="I40" i="23"/>
  <c r="M41" i="23"/>
  <c r="M40" i="23"/>
  <c r="G67" i="23"/>
  <c r="H67" i="23"/>
  <c r="AE24" i="21"/>
  <c r="G24" i="21" s="1"/>
  <c r="AE25" i="21"/>
  <c r="G25" i="21" s="1"/>
  <c r="G194" i="8"/>
  <c r="I42" i="23" l="1"/>
  <c r="K42" i="23"/>
  <c r="L42" i="23"/>
  <c r="J42" i="23"/>
  <c r="M42" i="23"/>
</calcChain>
</file>

<file path=xl/sharedStrings.xml><?xml version="1.0" encoding="utf-8"?>
<sst xmlns="http://schemas.openxmlformats.org/spreadsheetml/2006/main" count="6480" uniqueCount="1624">
  <si>
    <t>Présentation de l'établissement</t>
  </si>
  <si>
    <t>N° Finess :</t>
  </si>
  <si>
    <t>Raison sociale :</t>
  </si>
  <si>
    <t>Version du RTC :</t>
  </si>
  <si>
    <t>Coordonnées des personnes en charge du dossier RTC au sein de l'établissement :</t>
  </si>
  <si>
    <t>Référent N°1</t>
  </si>
  <si>
    <t>Référent N°2</t>
  </si>
  <si>
    <t>Référent N°3</t>
  </si>
  <si>
    <t>Nom :</t>
  </si>
  <si>
    <t>Prénom :</t>
  </si>
  <si>
    <t>Fonction dans l'établissement :</t>
  </si>
  <si>
    <t>N° téléphone :</t>
  </si>
  <si>
    <t>Adresse mail :</t>
  </si>
  <si>
    <t>Dates prévisionnelles de congés :</t>
  </si>
  <si>
    <t>Liens pour la navigation dans les onglets</t>
  </si>
  <si>
    <t>Onglets de saisie</t>
  </si>
  <si>
    <t>Nom de l'onglet</t>
  </si>
  <si>
    <t>Charges et des produits du CRP</t>
  </si>
  <si>
    <t>Saisie des montants par comptes et répartition en CI/CNI et PD/PND</t>
  </si>
  <si>
    <t>Charges et produits du CRP</t>
  </si>
  <si>
    <t>Saisie des ETPR</t>
  </si>
  <si>
    <t>Ventilation des produits du CRP sur les SA</t>
  </si>
  <si>
    <t>Produits par SA</t>
  </si>
  <si>
    <t>ID_Urgences</t>
  </si>
  <si>
    <t>SAU_SMUR_ATU</t>
  </si>
  <si>
    <t xml:space="preserve">Saisie des clés de répartition de la LGG sur les SAMT </t>
  </si>
  <si>
    <t>LGG sur SAMT</t>
  </si>
  <si>
    <t>Total Charges - produits</t>
  </si>
  <si>
    <t>Informatique</t>
  </si>
  <si>
    <t>Caté-gorie</t>
  </si>
  <si>
    <t>Regrou-pement du CF</t>
  </si>
  <si>
    <t>Intitulé du chapitre du CF</t>
  </si>
  <si>
    <t>Cptes spé. aux privés ex-DG</t>
  </si>
  <si>
    <t>N° de compte</t>
  </si>
  <si>
    <t>Intitulé du compte</t>
  </si>
  <si>
    <t>Montant
Total N</t>
  </si>
  <si>
    <t>Personnel extérieur à l'établissement</t>
  </si>
  <si>
    <t>Personnel intérimaire médical (PM)</t>
  </si>
  <si>
    <t>Personnel intérimaire paramédical (PNM)</t>
  </si>
  <si>
    <t>x</t>
  </si>
  <si>
    <t>6214PNM</t>
  </si>
  <si>
    <t>Personnel détaché ou prêté à l'établissement (PNM)</t>
  </si>
  <si>
    <t>6214PM</t>
  </si>
  <si>
    <t>Personnel détaché ou prêté à l'établissement (PM)</t>
  </si>
  <si>
    <t>6215PNM</t>
  </si>
  <si>
    <t>Personnel affecté à l’établissement (PNM)</t>
  </si>
  <si>
    <t>6215PM</t>
  </si>
  <si>
    <t>Personnel affecté à l’établissement (PM)</t>
  </si>
  <si>
    <t>6216PNM</t>
  </si>
  <si>
    <t>Plans locaux d’insertion (PNM)</t>
  </si>
  <si>
    <t>6216PM</t>
  </si>
  <si>
    <t>Plans locaux d’insertion (PM)</t>
  </si>
  <si>
    <t>6218PNM</t>
  </si>
  <si>
    <t>Autre personnel (PNM)</t>
  </si>
  <si>
    <t>6218PM</t>
  </si>
  <si>
    <t>Autre personnel (PM)</t>
  </si>
  <si>
    <t>Impôts, taxes et versements assimilés sur rémunérations (administration des Impôts) (sauf 6319)</t>
  </si>
  <si>
    <t xml:space="preserve">Taxe sur les salaires (PNM) </t>
  </si>
  <si>
    <t>Taxe sur les salaires (PM)</t>
  </si>
  <si>
    <t>6312PNM</t>
  </si>
  <si>
    <t>Taxe d'apprentissage (PNM)</t>
  </si>
  <si>
    <t>6312PM</t>
  </si>
  <si>
    <t>Taxe d'apprentissage (PM)</t>
  </si>
  <si>
    <t>6313PNM</t>
  </si>
  <si>
    <t>Participation des employeurs à la formation professionnelle continue(PNM)</t>
  </si>
  <si>
    <t>6313PM</t>
  </si>
  <si>
    <t>Participation des employeurs à la formation professionnelle continue(PM)</t>
  </si>
  <si>
    <t>6314PNM</t>
  </si>
  <si>
    <t>Cotisation par défaut d'investissement obligatoire dans la construction (PNM)</t>
  </si>
  <si>
    <t>6314PM</t>
  </si>
  <si>
    <t>Cotisation par défaut d'investissement obligatoire dans la construction (PM)</t>
  </si>
  <si>
    <t>6318PNM</t>
  </si>
  <si>
    <t>Autres impôts, taxes et versements assimilés sur rémunérations (administration des impôts)(PNM)</t>
  </si>
  <si>
    <t>6318PM</t>
  </si>
  <si>
    <t>Autres impôts, taxes et versements assimilés sur rémunérations (administration des impôts)(PM)</t>
  </si>
  <si>
    <t>Impôts, taxes et versements assimilés sur rémunérations (autres organismes) (sauf 6339)</t>
  </si>
  <si>
    <t>Versements de transports (PNM)</t>
  </si>
  <si>
    <t>Versements de transports (PM)</t>
  </si>
  <si>
    <t>6332PNM</t>
  </si>
  <si>
    <t>Allocation logement (PNM)</t>
  </si>
  <si>
    <t>6332PM</t>
  </si>
  <si>
    <t>Allocation logement (PM)</t>
  </si>
  <si>
    <t>Participation des employeurs à la formation professionnelle continue (PNM)</t>
  </si>
  <si>
    <t>Participation des employeurs à la formation professionnelle continue (PM)</t>
  </si>
  <si>
    <t>6334PNM</t>
  </si>
  <si>
    <t>Cotisations au CNG/ Privé ex-DG : Participation des employeurs à l'effort de construction (PNM)</t>
  </si>
  <si>
    <t>6334PM</t>
  </si>
  <si>
    <t>Cotisations au CNG/ Privé ex-DG : Participation des employeurs à l'effort de construction (PM)</t>
  </si>
  <si>
    <t>6335PNM</t>
  </si>
  <si>
    <t>Fonds d'insertion pour les pers. handicapées dans la fonction publique (PNM)</t>
  </si>
  <si>
    <t>6335PM</t>
  </si>
  <si>
    <t>Fonds d'insertion pour les pers. handicapées dans la fonction publique(PM)</t>
  </si>
  <si>
    <t>6336PNM</t>
  </si>
  <si>
    <t>Cotisations pour le FEH (PNM)</t>
  </si>
  <si>
    <t>6336PM</t>
  </si>
  <si>
    <t>Cotisations pour le FEH (PM)</t>
  </si>
  <si>
    <t>6337PNM</t>
  </si>
  <si>
    <t>Fonds mutualisé du financement des études relatives à la promotion professionnelle (FMEP) (PNM)</t>
  </si>
  <si>
    <t>6337PM</t>
  </si>
  <si>
    <t>Fonds mutualisé du financement des études relatives à la promotion professionnelle (FMEP) (PM)</t>
  </si>
  <si>
    <t>Autres impôts, taxes et versements assimilés sur rémunérations (autres organismes) (PNM)</t>
  </si>
  <si>
    <t>Autres impôts, taxes et versements assimilés sur rémunérations (autres organismes)(PM)</t>
  </si>
  <si>
    <t>Personnel titulaire et stagiaire</t>
  </si>
  <si>
    <t>Personnel sous CDI</t>
  </si>
  <si>
    <t>Personnel sous CDD</t>
  </si>
  <si>
    <t>Rémunérations du personnel non médical (sauf 6411, 6413, 6415 et 6419)</t>
  </si>
  <si>
    <t>Contrats soumis à des dispositions particulières</t>
  </si>
  <si>
    <t>Apprentis</t>
  </si>
  <si>
    <t>Praticiens hospitaliers temps plein et temps partiel</t>
  </si>
  <si>
    <t>Praticiens contractuels renouvelables de droit</t>
  </si>
  <si>
    <t>Praticiens contractuels sans renouvellement de droit</t>
  </si>
  <si>
    <t>Rémunérations du personnel médical (sauf 6421, 6422, 6423, 6425 et 6429)</t>
  </si>
  <si>
    <t>Permanences des soins</t>
  </si>
  <si>
    <t>Permanences sur place intégrées aux obligations de services (PM)</t>
  </si>
  <si>
    <t>Permanences sur place réalisées en temps de travail additionnel (PM)</t>
  </si>
  <si>
    <t>Permanences de soins par astreinte (PM)</t>
  </si>
  <si>
    <t>Temps de travail additionnel de jour (PM)</t>
  </si>
  <si>
    <t>Praticiens en CDD (PM)</t>
  </si>
  <si>
    <t>Autres rémunérations du personnel médical (PM)</t>
  </si>
  <si>
    <t>Charges de sécurité sociale et de prévoyance - personnel non médical (sauf 64519)</t>
  </si>
  <si>
    <t>Charges de sécurité sociale et de prévoyance - personnel médical (sauf 64529)</t>
  </si>
  <si>
    <t>Autres charges sociales - personnel non médical (sauf 64719)</t>
  </si>
  <si>
    <t>Médecine du travail, pharmacie (PNM)</t>
  </si>
  <si>
    <t>Autres charges sociales - personnel médical (sauf 64729)</t>
  </si>
  <si>
    <t>Autres charges sociales (PM)</t>
  </si>
  <si>
    <t>Médecine du travail, pharmacie (PM)</t>
  </si>
  <si>
    <t>Autres charges de personnel (sauf 6489)</t>
  </si>
  <si>
    <t>Indemnités aux ministres des cultes/Privé ex-DG : Honoraires des médecins</t>
  </si>
  <si>
    <t>6482PM</t>
  </si>
  <si>
    <t>Privé ex-DG: Autres charges de personnel (PM)</t>
  </si>
  <si>
    <t>6482PNM</t>
  </si>
  <si>
    <t>Indemnités des religieuses et reposance/Privé ex-DG: Autres charges de personnel</t>
  </si>
  <si>
    <t>6484PM</t>
  </si>
  <si>
    <t>Honoraires et indemnités des médecins, sages-femmes, odontologistes et auxiliaires médicaux exerçant en application de l'article L.6146-2 du CSP  (PM)</t>
  </si>
  <si>
    <t>6484PNM</t>
  </si>
  <si>
    <t>Honoraires et indemnités des médecins, sages-femmes, odontologistes et auxiliaires médicaux exerçant en application de l'article L.6146-2 du CSP (PNM)</t>
  </si>
  <si>
    <t>Achats stockés de matières premières ou fournitures à caractère médical ou pharmaceutique</t>
  </si>
  <si>
    <t>Produits pharmaceutiques et produits à usage médical</t>
  </si>
  <si>
    <t>Spécialités pharmaceutiques avec AMM non mentionnées dans la liste prévue à l'article L. 162-22-7 du CSS</t>
  </si>
  <si>
    <t>Spécialités pharmaceutiques avec AMM inscrites sur la liste prévue à l'article L. 162-22-7 du CSS</t>
  </si>
  <si>
    <t>Spécialités pharmaceutiques sous ATU</t>
  </si>
  <si>
    <t>Produits sanguins</t>
  </si>
  <si>
    <t>Fluides et gaz médicaux</t>
  </si>
  <si>
    <t>Produits de base</t>
  </si>
  <si>
    <t>Autres produits pharmaceutiques et produits à usage médical</t>
  </si>
  <si>
    <t>Fournitures, produits finis et petit matériel médical et médico-technique</t>
  </si>
  <si>
    <t>0603</t>
  </si>
  <si>
    <t>Variation des stocks à caractère médical (60311,60321, 60322, 60371)</t>
  </si>
  <si>
    <t>A caractère médical ou pharmaceutique</t>
  </si>
  <si>
    <t>Marchandises à caractère médical ou pharmaceutique</t>
  </si>
  <si>
    <t>Fournitures médicales</t>
  </si>
  <si>
    <t>Achats de marchandises à caractère médical et pharmaceutique</t>
  </si>
  <si>
    <t>Sous-traitance générale</t>
  </si>
  <si>
    <t>Kinésithérapie</t>
  </si>
  <si>
    <t>Imagerie médicale</t>
  </si>
  <si>
    <t>Laboratoires</t>
  </si>
  <si>
    <t>Dentistes</t>
  </si>
  <si>
    <t>Consultations spécialisées</t>
  </si>
  <si>
    <t>Hospitalisations à l'extérieur</t>
  </si>
  <si>
    <t>Autres prestations</t>
  </si>
  <si>
    <t>Sous-traitance à caractère médico-social</t>
  </si>
  <si>
    <t>Locations à caractère médical</t>
  </si>
  <si>
    <t>Locations à caractère médical/ Informatique</t>
  </si>
  <si>
    <t>Locations à caractère médical/Equipements</t>
  </si>
  <si>
    <t>Locations à caractère médical/Matériel de transport</t>
  </si>
  <si>
    <t>Autres locations mobilières à caractère médical</t>
  </si>
  <si>
    <t>Entretiens et réparations de biens à caractère médical</t>
  </si>
  <si>
    <t>Achats stockés de matières premières ou fournitures à caractère hôtelier et général</t>
  </si>
  <si>
    <t>Achat stockés à caractère hôtelier et général</t>
  </si>
  <si>
    <t>Achats stockés ; autres approvisionnements (sauf 6021 et 6022)</t>
  </si>
  <si>
    <t>Alimentation</t>
  </si>
  <si>
    <t>Combustibles et carburants</t>
  </si>
  <si>
    <t>Produits d'entretien</t>
  </si>
  <si>
    <t>Fournitures d'atelier</t>
  </si>
  <si>
    <t>Fournitures scolaires, éducatives et de loisirs</t>
  </si>
  <si>
    <t xml:space="preserve">Fournitures de bureau </t>
  </si>
  <si>
    <t>Fournitures informatiques</t>
  </si>
  <si>
    <t>Couches, alèses et produits absorbants</t>
  </si>
  <si>
    <t>Petit matériel hôtelier</t>
  </si>
  <si>
    <t>Linge et habillement</t>
  </si>
  <si>
    <t>Matériel et fourniture à usage unique stérile</t>
  </si>
  <si>
    <t xml:space="preserve">Autres fournitures hôteliers </t>
  </si>
  <si>
    <t>Autres fournitures consommables</t>
  </si>
  <si>
    <t>Autres fournitures suivies en stock</t>
  </si>
  <si>
    <t>Variation des stocks à caractère non médical (sauf  60311, 60321, 60322 et 60371)</t>
  </si>
  <si>
    <t>Matières premières ou fourniture à caractère hôtelier et général</t>
  </si>
  <si>
    <t>Alimentation stockable</t>
  </si>
  <si>
    <t>Variation des stocks à caractère non médical(sauf  60311, 60321, 60322 et 60371)</t>
  </si>
  <si>
    <t>Marchandises à caractère hôtelier et général</t>
  </si>
  <si>
    <t>Achats non stockés de matières et fournitures (sauf 6066)</t>
  </si>
  <si>
    <t>Fournitures de bureau</t>
  </si>
  <si>
    <t>Autre fournitures consommables</t>
  </si>
  <si>
    <t>Alimentation non stockable</t>
  </si>
  <si>
    <t>Autres achats non stockés de matières et fournitures</t>
  </si>
  <si>
    <t>Achats de marchandises à caractère hôtelier et général</t>
  </si>
  <si>
    <t>Services extérieurs (sauf  611, 6131, 6151 et 619)</t>
  </si>
  <si>
    <t>Crédit-bail mobilier - Matériel informatique</t>
  </si>
  <si>
    <t>Crédit-bail mobilier  - Logiciels et progiciels</t>
  </si>
  <si>
    <t>Crédit-bail mobilier- Matériel biomédical</t>
  </si>
  <si>
    <t>Crédit-bail mobilier-Autres</t>
  </si>
  <si>
    <t>Part fonctionnement-baux emphytéotiques</t>
  </si>
  <si>
    <t>Crédit-bail immobilier</t>
  </si>
  <si>
    <t>Locations immobilières</t>
  </si>
  <si>
    <t>Locations à caractère non-médical-DSIO</t>
  </si>
  <si>
    <t>Locations à caractère non-médical-Equipements</t>
  </si>
  <si>
    <t>Locations à caractère non-médical-Matériel de transport</t>
  </si>
  <si>
    <t>Locations à caractère non-médical-Autres</t>
  </si>
  <si>
    <t>Charges locatives et de copropriété</t>
  </si>
  <si>
    <t>Entretien et réparations sur biens immobiliers</t>
  </si>
  <si>
    <t>Primes d'assurance multirisques</t>
  </si>
  <si>
    <t>Assurance obligatoire dommage construction</t>
  </si>
  <si>
    <t>Assurance transport</t>
  </si>
  <si>
    <t>Responsabilité civile</t>
  </si>
  <si>
    <t>Primes d'assurance matériels</t>
  </si>
  <si>
    <t>Assurance capital décès titulaires</t>
  </si>
  <si>
    <t>Maladie, maternité, accidents du travail</t>
  </si>
  <si>
    <t>Autres</t>
  </si>
  <si>
    <t>Etudes et recherches</t>
  </si>
  <si>
    <t>Divers services extérieurs</t>
  </si>
  <si>
    <t>Autres services extérieurs (sauf 621 et 629)</t>
  </si>
  <si>
    <t>Rémunérations d'intermédiaires et honoraires (hors 6223)</t>
  </si>
  <si>
    <t>Médecins (consultants exceptionnels)</t>
  </si>
  <si>
    <t>Informations, publications, relations publiques</t>
  </si>
  <si>
    <t xml:space="preserve">Liaisons informatiques ou spécialisées </t>
  </si>
  <si>
    <t>Affranchissements</t>
  </si>
  <si>
    <t>Téléphonie</t>
  </si>
  <si>
    <t>Services bancaires et assimilés</t>
  </si>
  <si>
    <t>Blanchisserie à l'extérieur</t>
  </si>
  <si>
    <t>Alimentation  à l'extérieur</t>
  </si>
  <si>
    <t>Nettoyage  à l'extérieur</t>
  </si>
  <si>
    <t>Prestations de services à caractère éducatif</t>
  </si>
  <si>
    <t>Autres prestations diverses</t>
  </si>
  <si>
    <t>Impôts, taxes et versements assimilés (sauf 631, 6319, 633 et 6339)</t>
  </si>
  <si>
    <t>Contribution économique territoriale/Privé ex-dgf : Taxe professionnelle</t>
  </si>
  <si>
    <t>Taxes foncières</t>
  </si>
  <si>
    <t>Autres impôts locaux</t>
  </si>
  <si>
    <t>Impôts sur les sociétés</t>
  </si>
  <si>
    <t>Taxes sur le chiffre d'affaires non récupérables</t>
  </si>
  <si>
    <t>Impôts indirects</t>
  </si>
  <si>
    <t>Droits d'enregistrement et de timbre</t>
  </si>
  <si>
    <t>Autres droits</t>
  </si>
  <si>
    <t>Autres impôts, taxes et versements assimilés (autres organismes)</t>
  </si>
  <si>
    <t>Autres charges de gestion courante</t>
  </si>
  <si>
    <t>Redevances pour concessions, brevets, 
licences,marques,procédés,droits et valeurs similaires</t>
  </si>
  <si>
    <t>Pertes sur créances irrécouvrables</t>
  </si>
  <si>
    <t>Quote part de résultat sur opération faites en commun</t>
  </si>
  <si>
    <t>Subventions</t>
  </si>
  <si>
    <t>Charges diverses de gestion courante</t>
  </si>
  <si>
    <t>Frais de culte et d'inhumation</t>
  </si>
  <si>
    <t>Reversement de la quote part des radiologues</t>
  </si>
  <si>
    <t>Rabais, remises et ristournes accordées par l'établissement</t>
  </si>
  <si>
    <t>Rabais, remises et ristournes accordés par l’établissement</t>
  </si>
  <si>
    <t>Charges financières</t>
  </si>
  <si>
    <t>Intérêts des emprunts et dettes</t>
  </si>
  <si>
    <t>Intérêts des comptes courants créditeurs</t>
  </si>
  <si>
    <t>Intérêts bancaires et sur opérations de financement</t>
  </si>
  <si>
    <t>Intérêts des autres dettes</t>
  </si>
  <si>
    <t>Autres charges financières</t>
  </si>
  <si>
    <t xml:space="preserve">Charges exceptionnelles </t>
  </si>
  <si>
    <t>Charges exceptionnelles sur opérations de gestion</t>
  </si>
  <si>
    <t>6721PNM</t>
  </si>
  <si>
    <t>Charges sur exercice antérieur de personnel (PNM)</t>
  </si>
  <si>
    <t>6721PM</t>
  </si>
  <si>
    <t>Charges sur exercice antérieur de personnel (PM)</t>
  </si>
  <si>
    <t xml:space="preserve">Charges sur exercice antérieur à caractère médical </t>
  </si>
  <si>
    <t xml:space="preserve">Charges sur exercice antérieur à caractère hôtelier et général  </t>
  </si>
  <si>
    <t xml:space="preserve">Charges sur exercice antérieur - autres </t>
  </si>
  <si>
    <t>Titres annulés (sur exercices antérieurs)</t>
  </si>
  <si>
    <t>Valeurs comptables des éléments d'actifs cédés</t>
  </si>
  <si>
    <t>Autres charges exceptionnelles</t>
  </si>
  <si>
    <t>Dotations aux amortissements, dépréciations et provisions</t>
  </si>
  <si>
    <t>Frais d'établissements - Immobilisations incorporelles</t>
  </si>
  <si>
    <t>Frais d'études, de recherche et de développement</t>
  </si>
  <si>
    <t>Concessions et droits similaires, brevets…</t>
  </si>
  <si>
    <t>Autres immobilisations incorporelles</t>
  </si>
  <si>
    <t>Terrains</t>
  </si>
  <si>
    <t>Agencement et aménagement des terrains</t>
  </si>
  <si>
    <t>Constructions sur sol propre</t>
  </si>
  <si>
    <t>Constructions sur sol d'autrui</t>
  </si>
  <si>
    <t>Installations techniques, matériel et outillage industriel (médicaux)</t>
  </si>
  <si>
    <t>Installations techniques, matériel et outillage industriel (non médicaux)</t>
  </si>
  <si>
    <t>Immobilisations générales, agencements, aménagements divers</t>
  </si>
  <si>
    <t>Matériel de transport</t>
  </si>
  <si>
    <t>Matériel de bureau</t>
  </si>
  <si>
    <t>Matériel informatique</t>
  </si>
  <si>
    <t>Mobilier</t>
  </si>
  <si>
    <t>Dotations aux amortissements des charges d'exploitation à répartir</t>
  </si>
  <si>
    <t>Dotations aux provisions pour risques et charges d'exploitation</t>
  </si>
  <si>
    <t>Dotations aux dépréciations des immobilisations corporelles et incorporelles</t>
  </si>
  <si>
    <t>Dotations aux dépréciations des actifs circulants</t>
  </si>
  <si>
    <t>Dotations aux amortissements, dépréciations et provisions - Charges financières</t>
  </si>
  <si>
    <t>Dotations aux amortissements, dépréciations et provisions - Charges exceptionnelles</t>
  </si>
  <si>
    <t>Engagements à réaliser sur ressources affectées</t>
  </si>
  <si>
    <t>Impôts sur les bénéfices</t>
  </si>
  <si>
    <t>PT1</t>
  </si>
  <si>
    <t>73111</t>
  </si>
  <si>
    <t>Produits de la tarification des séjours</t>
  </si>
  <si>
    <t>Groupes homogènes de séjour (GHS)</t>
  </si>
  <si>
    <t>Dialyse (D)</t>
  </si>
  <si>
    <t>Groupes homogènes de tarifs (GHT)</t>
  </si>
  <si>
    <t>Interruptions volontaires de grossess (IVG)</t>
  </si>
  <si>
    <t>Prestations de prélèvements d'organes ou de tissus (PO)</t>
  </si>
  <si>
    <t>73112</t>
  </si>
  <si>
    <t>Produits des médicaments facturés en sus des séjours</t>
  </si>
  <si>
    <t>Produits des médicaments facturés en sus à des séjours</t>
  </si>
  <si>
    <t>73113</t>
  </si>
  <si>
    <t>Produits des dispositifs médicaux facturés en sus des séjours</t>
  </si>
  <si>
    <t>Produits des dispositifs médicaux facturés en sus à des séjours</t>
  </si>
  <si>
    <t>73114</t>
  </si>
  <si>
    <t>Forfaits annuels</t>
  </si>
  <si>
    <t>Urgences (FAU)</t>
  </si>
  <si>
    <t>Prélèvements d'organes ou de tissus (CPO)</t>
  </si>
  <si>
    <t>Transplantations d'organes et greffes de moelle osseuse (FAG)</t>
  </si>
  <si>
    <t>73117</t>
  </si>
  <si>
    <t>Dotation annuelle de financement</t>
  </si>
  <si>
    <t>Dotation annuelle de financement (DAF)</t>
  </si>
  <si>
    <t>73118</t>
  </si>
  <si>
    <t>Dotations MIGAC</t>
  </si>
  <si>
    <t>Dotation missions d'intérêt général (MIG)</t>
  </si>
  <si>
    <t>Dotation d'aide à la contractualisation (AC)</t>
  </si>
  <si>
    <t>7312</t>
  </si>
  <si>
    <t>Produits des prestations faisant l’objet d’une tarification spécifique</t>
  </si>
  <si>
    <t>Consultations et actes externes</t>
  </si>
  <si>
    <t>Forfait accueil et traitement des urgences (ATU)</t>
  </si>
  <si>
    <t>Forfaits petit matériel (FFM)</t>
  </si>
  <si>
    <t>Forfait sécurité et environnement hospitalier (SE)</t>
  </si>
  <si>
    <t>Spécialités pharmaceutiques ou dispositifs médicaux administrés en consultations externes, relevant de l'article L.162-27 ou L.16561 du Code la sécurité sociale</t>
  </si>
  <si>
    <t>Forfaits techniques et assimilés</t>
  </si>
  <si>
    <t>7722</t>
  </si>
  <si>
    <t>Produits sur exercices antérieurs à la charge de l'assurance maladie</t>
  </si>
  <si>
    <t>PT2</t>
  </si>
  <si>
    <t>7321</t>
  </si>
  <si>
    <t>Produits de la tarification en hospitalisation complète non pris en charge par l’assurance maladie</t>
  </si>
  <si>
    <t xml:space="preserve">Médecine et spécialités médicales </t>
  </si>
  <si>
    <t>Chirurgie et spécialités chirurgicales</t>
  </si>
  <si>
    <t>Spécialités couteuses</t>
  </si>
  <si>
    <t>Spécialités très couteuses</t>
  </si>
  <si>
    <t>Soins de suite et de réadaptation</t>
  </si>
  <si>
    <t>Ticket modérateur forfaitaire - Hospitalisation  complète</t>
  </si>
  <si>
    <t>Lutte contre les maladies mentales</t>
  </si>
  <si>
    <t>7322</t>
  </si>
  <si>
    <t xml:space="preserve">Produits de la tarification en hospitalisation incomplète non pris en charge par l’assurance maladie </t>
  </si>
  <si>
    <t>Hôpital de jour</t>
  </si>
  <si>
    <t>Hôpital de nuit</t>
  </si>
  <si>
    <t>Chirurgie ambulatoire</t>
  </si>
  <si>
    <t>Ticket modérateur forfaitaire - Hospitalisation incomplète</t>
  </si>
  <si>
    <t>7323</t>
  </si>
  <si>
    <t xml:space="preserve">Produits de la tarification en hospitalisation à domicile non pris en charge par l’assurance maladie </t>
  </si>
  <si>
    <t>Hospitalisation à domicile</t>
  </si>
  <si>
    <t>Accueils familiaux</t>
  </si>
  <si>
    <t>7324</t>
  </si>
  <si>
    <t>Produits des prestations faisant l’objet d’une tarification spécifique non pris en charge par l’assurance maladie</t>
  </si>
  <si>
    <t>Consultations et actes externes-Ticket modérateur forfaitaire</t>
  </si>
  <si>
    <t>Consultations et actes externes dont ticket modérateur</t>
  </si>
  <si>
    <t>Spécialités pharmaceutiques ou dispositifs médicaux administrés en consultations externes, relevant de l'article L.162-27 ou L. 165-1 du code de la sécurité sociale</t>
  </si>
  <si>
    <t>Forfait petit matériel (FFM)</t>
  </si>
  <si>
    <t>IVG</t>
  </si>
  <si>
    <t>SMUR</t>
  </si>
  <si>
    <t>Majoration pour non respect du parcours de soins</t>
  </si>
  <si>
    <t>Protection maternelle et infantile (PMI)</t>
  </si>
  <si>
    <t>73271</t>
  </si>
  <si>
    <t>Forfait journalier MCO</t>
  </si>
  <si>
    <t>Forfait journalier - MCO</t>
  </si>
  <si>
    <t>73272</t>
  </si>
  <si>
    <t>Forfait journalier SSR</t>
  </si>
  <si>
    <t>Forfait journalier - SSR</t>
  </si>
  <si>
    <t>73273</t>
  </si>
  <si>
    <t>Forfait journalier psychiatrie</t>
  </si>
  <si>
    <t>Forfait journalier - psychiatrie</t>
  </si>
  <si>
    <t>733</t>
  </si>
  <si>
    <t>Poduits des prestations de soins délivrées aux patients étrangers non assurés sociaux en France</t>
  </si>
  <si>
    <t>Produits des prestations au titre des conventions internationales</t>
  </si>
  <si>
    <t>Produits des prestations au titre de l'aide médicale d'Etat (AME)</t>
  </si>
  <si>
    <t xml:space="preserve">Produits des prestations au titre des soins urgents prévus à l'article L.254-1 du code de l'action sociale et des familles </t>
  </si>
  <si>
    <t>734</t>
  </si>
  <si>
    <t>Prestations effectuées au profit des malades ou consultants d’un autre établissement</t>
  </si>
  <si>
    <t>Actes de chirurgie</t>
  </si>
  <si>
    <t>Actes de laboratoire</t>
  </si>
  <si>
    <t>Actes d'imagerie et d'échographie</t>
  </si>
  <si>
    <t>Actes d'obstétrique</t>
  </si>
  <si>
    <t>Actes d'anesthésie</t>
  </si>
  <si>
    <t>Actes techniques médicaux (hors imagerie)</t>
  </si>
  <si>
    <t>Actes dentaires</t>
  </si>
  <si>
    <t>Remboursements de frais de prélèvements d'organes</t>
  </si>
  <si>
    <t>735</t>
  </si>
  <si>
    <t>Produits à la charge de l’Etat, collectivités territoriales et autres organismes publics</t>
  </si>
  <si>
    <t>Contributions forfaitaires à l'EPS de Mayotte</t>
  </si>
  <si>
    <t xml:space="preserve">Autres </t>
  </si>
  <si>
    <t>PT3</t>
  </si>
  <si>
    <t>70</t>
  </si>
  <si>
    <t xml:space="preserve"> Ventes de produits fabriqués, prestations de services, marchandises et produits des activités annexes (sauf 7071, 7087 et 709)</t>
  </si>
  <si>
    <t>Ventes de produits finis</t>
  </si>
  <si>
    <t>Ventes de produits intermédiaires</t>
  </si>
  <si>
    <t xml:space="preserve">Ventes de produits résiduels  </t>
  </si>
  <si>
    <t>Travaux</t>
  </si>
  <si>
    <t>Etudes</t>
  </si>
  <si>
    <t>Prestations de services</t>
  </si>
  <si>
    <t>7071</t>
  </si>
  <si>
    <t>Rétrocession de médicaments</t>
  </si>
  <si>
    <t>Autres ventes de marchandises</t>
  </si>
  <si>
    <t>Produits des services exploités dans l'intérêt du personnel-Logements</t>
  </si>
  <si>
    <t>Produits des services exploités dans l'intérêt du personnel-Repas</t>
  </si>
  <si>
    <t>Produits des services exploités dans l'intérêt du personnel-Crèches</t>
  </si>
  <si>
    <t>Produits des services exploités dans l'intérêt du personnel-Autres</t>
  </si>
  <si>
    <t>Prestations délivrées aux usagers et accompagnants-Chambres</t>
  </si>
  <si>
    <t>Prestations délivrées aux usagers et accompagnants-Repas</t>
  </si>
  <si>
    <t>Prestations délivrées aux usagers et accompagnants-Téléphone</t>
  </si>
  <si>
    <t>Prestations délivrées aux usagers et accompagnants-
Majoration pour chambre particulière</t>
  </si>
  <si>
    <t>Prestations délivrées aux usagers et accompagnants-Autres</t>
  </si>
  <si>
    <t>Locations diverses</t>
  </si>
  <si>
    <t>Mise à disposition de personnel facturée</t>
  </si>
  <si>
    <t>7087</t>
  </si>
  <si>
    <t>Remboursement de frais par les CRPA</t>
  </si>
  <si>
    <t>Autres produits d’activités annexes</t>
  </si>
  <si>
    <t>71</t>
  </si>
  <si>
    <t>Production stockée (ou déstockage)</t>
  </si>
  <si>
    <t>Production stockée</t>
  </si>
  <si>
    <t>72</t>
  </si>
  <si>
    <t>Production immobilisée</t>
  </si>
  <si>
    <t>74</t>
  </si>
  <si>
    <t>Subventions d’exploitation et participations</t>
  </si>
  <si>
    <t>Fonds d'intervention régional (FIR)</t>
  </si>
  <si>
    <t>Subventions et participations versées au titre de la PMI</t>
  </si>
  <si>
    <t>Subventions versées au SAMU-Centre 15</t>
  </si>
  <si>
    <t>Subventions versées au SMUR</t>
  </si>
  <si>
    <t>Fonds pour l'emploi hospitalier (FEH)</t>
  </si>
  <si>
    <t>Fonds de modernisation des établissements de santé publics et privés (FMESPP)</t>
  </si>
  <si>
    <t>Fonds d'insertion pour les personnes handicapées dans la fonction publique</t>
  </si>
  <si>
    <t>Subvention de fonctionnement médecine légale</t>
  </si>
  <si>
    <t>Versements libératoires ouvrant droit à l'exonération de la taxe d'apprentissage</t>
  </si>
  <si>
    <t>Aide forfaitaire à l'apprentissage</t>
  </si>
  <si>
    <t>Autres subventions et participations</t>
  </si>
  <si>
    <t>75</t>
  </si>
  <si>
    <t>Autres produits de gestion courante</t>
  </si>
  <si>
    <t>Redevances pour concessions, brevets, licences, marques, procédés, 
droits et valeurs similaires</t>
  </si>
  <si>
    <t>Revenus des immeubles</t>
  </si>
  <si>
    <t>Retenues et versements sur honoraires médicaux</t>
  </si>
  <si>
    <t>Formation professionnelle</t>
  </si>
  <si>
    <t>Faculté de médecine</t>
  </si>
  <si>
    <t>Co-utilisation d'équipements lourds</t>
  </si>
  <si>
    <t>Médecine légale-Produits versés par l'autorité judiciaire</t>
  </si>
  <si>
    <t>Autres remboursements de frais</t>
  </si>
  <si>
    <t>Quote-parts de résultat sur opérations faites en commun</t>
  </si>
  <si>
    <t>Cotisations reçues des adhérents</t>
  </si>
  <si>
    <t>Produits divers de gestion courante</t>
  </si>
  <si>
    <t>76</t>
  </si>
  <si>
    <t>Produits financiers</t>
  </si>
  <si>
    <t>Produits de participations</t>
  </si>
  <si>
    <t>Produits des autres immobilisations financières</t>
  </si>
  <si>
    <t>Revenus des autres créances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</si>
  <si>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</si>
  <si>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</si>
  <si>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</si>
  <si>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</si>
  <si>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</si>
  <si>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77</t>
  </si>
  <si>
    <t>Produits exceptionnels (sauf 7722)</t>
  </si>
  <si>
    <t>Produits exceptionnels sur opérations de gestion</t>
  </si>
  <si>
    <t>Mandats annulés sur exercices antérieurs</t>
  </si>
  <si>
    <t>Produits des cessions d'éléments d'actifs</t>
  </si>
  <si>
    <t>Quote-part des subventions d’investissement virée au résultat de l’exercice</t>
  </si>
  <si>
    <t>Autres produits exceptionnels</t>
  </si>
  <si>
    <t>78</t>
  </si>
  <si>
    <t>Reprises sur amortissements, dépréciations et provisions</t>
  </si>
  <si>
    <t>Reprises sur amortissements des immobilisations incorporelles et corporelles</t>
  </si>
  <si>
    <t>Reprises sur provisions pour risques</t>
  </si>
  <si>
    <t>Reprises sur provisions pour pensions et obligations similaires</t>
  </si>
  <si>
    <t>Reprises sur provisions pour charges à répartir sur plusieurs exercices</t>
  </si>
  <si>
    <t>Reprise sur autres provisions pour charges</t>
  </si>
  <si>
    <t>Reprises sur dépréciations des immobilisations corporelles et incorporelles</t>
  </si>
  <si>
    <t>Reprises sur dépréciations des actifs circulants</t>
  </si>
  <si>
    <t>Reprises sur provisions pour risques et charges financières</t>
  </si>
  <si>
    <t>Reprises sur dépréciations des éléments financiers</t>
  </si>
  <si>
    <t>Reprises sur autres provisions réglementées</t>
  </si>
  <si>
    <t>Reprises sur provisions exceptionnelles</t>
  </si>
  <si>
    <t>Reprises sur dépréciations exceptionnelles</t>
  </si>
  <si>
    <t>79</t>
  </si>
  <si>
    <t>Transferts de charges</t>
  </si>
  <si>
    <t>Transferts de charges d’exploitation</t>
  </si>
  <si>
    <t>Transferts de charges financières</t>
  </si>
  <si>
    <t>Transferts de charges exceptionnelles</t>
  </si>
  <si>
    <t>Variations des stocks à caractère médical (60311,60321,60322,60371) (crédits)</t>
  </si>
  <si>
    <t>Matières premières ou fourniture à caractère médical ou pharmaceutique</t>
  </si>
  <si>
    <t>603</t>
  </si>
  <si>
    <t>Autres variations de stocks à caractère non médical (sauf 60311,60321,60322,60371)(crédits)</t>
  </si>
  <si>
    <t>609</t>
  </si>
  <si>
    <t>Rabais, remises et ristournes (609, 619 et 629)</t>
  </si>
  <si>
    <t>Rabais, remises et ristournes obtenus achats</t>
  </si>
  <si>
    <t>619</t>
  </si>
  <si>
    <t>Rabais, remises et ristournes obtenus sur services extérieurs</t>
  </si>
  <si>
    <t>629</t>
  </si>
  <si>
    <t>Rabais, remises et ristournes obtenus sur autres services extérieurs</t>
  </si>
  <si>
    <t>6319</t>
  </si>
  <si>
    <t>Remboursements sur rémunérations ou charges sociales ou taxes  (6419, 6429, 64519, 64529, 64719, 64729, 6489, 6319 et 6339)</t>
  </si>
  <si>
    <t>6339</t>
  </si>
  <si>
    <t>PT3PNM</t>
  </si>
  <si>
    <t>6419</t>
  </si>
  <si>
    <t>Remboursement sur rémunérations du personnel non médical (PNM)</t>
  </si>
  <si>
    <t>PT3PM</t>
  </si>
  <si>
    <t>6429</t>
  </si>
  <si>
    <t>Remboursement sur rémunérations du personnel médical (PM)</t>
  </si>
  <si>
    <t>64519</t>
  </si>
  <si>
    <t>Remboursements sur charges de sécurité sociale et de prévoyance (PNM)</t>
  </si>
  <si>
    <t>64529</t>
  </si>
  <si>
    <t>Remboursements sur charges de sécurité sociale et de prévoyance (PM)</t>
  </si>
  <si>
    <t>64719</t>
  </si>
  <si>
    <t>Remboursement sur autres charges sociales (PNM)</t>
  </si>
  <si>
    <t>64729</t>
  </si>
  <si>
    <t>Remboursement sur autres charges sociales (PM)</t>
  </si>
  <si>
    <t>6489</t>
  </si>
  <si>
    <t>Remboursement sur autres charges de personnel (PNM)</t>
  </si>
  <si>
    <t>649</t>
  </si>
  <si>
    <t xml:space="preserve">Atténuation de charges- portabilité compte épargne temps (CET) </t>
  </si>
  <si>
    <t>Atténuation de charges- portabilité compte épargne temps (CET) (PM)</t>
  </si>
  <si>
    <t>Atténuation de charges- portabilité compte épargne temps (CET)  (PNM)</t>
  </si>
  <si>
    <t>Part fonctionnement-Contrats de partenariat-Structures médicales</t>
  </si>
  <si>
    <t>Part fonctionnement-Contrats de partenariat-Structures non médicales</t>
  </si>
  <si>
    <t>6225+6226+6227+6228</t>
  </si>
  <si>
    <t>6241+6242+6247+6248</t>
  </si>
  <si>
    <t>Transports (hors transport d'usagers)</t>
  </si>
  <si>
    <t>Transports d’usagers (hors SMUR)</t>
  </si>
  <si>
    <t>6243+6245</t>
  </si>
  <si>
    <t>Voyages et déplacement</t>
  </si>
  <si>
    <t>6255+6256+6257</t>
  </si>
  <si>
    <t>Déplacements, missions et réceptions</t>
  </si>
  <si>
    <t>64721+64722+64723+64728</t>
  </si>
  <si>
    <t>Contributions aux GCS et CHT à une structure médicale</t>
  </si>
  <si>
    <t>Contributions aux GCS et CHT à une structure non médicale</t>
  </si>
  <si>
    <t>665+666+667+668</t>
  </si>
  <si>
    <t>6811285+6811286+6811288</t>
  </si>
  <si>
    <t>Dotations aux amortissements des immobilisations corporelles : Autres immobilisations</t>
  </si>
  <si>
    <t>Report des ressources non utilisées des exercices antérieurs</t>
  </si>
  <si>
    <t>7721+7728</t>
  </si>
  <si>
    <t>Autres Produits sur exercices antérieurs</t>
  </si>
  <si>
    <t>Libellé SA</t>
  </si>
  <si>
    <t>Rétrocessions de médicaments</t>
  </si>
  <si>
    <t>Autres ventes de biens et services</t>
  </si>
  <si>
    <t>Mises à disposition de personnel facturées</t>
  </si>
  <si>
    <t>Prestations délivrées aux usagers et accompagnants (sauf 70824)</t>
  </si>
  <si>
    <t>Remboursements des frais des CRA</t>
  </si>
  <si>
    <t>Totaux de l'onglet</t>
  </si>
  <si>
    <t>Charges de Personnel Médical</t>
  </si>
  <si>
    <t>Charges de Personnel Non Médical</t>
  </si>
  <si>
    <t>SA LGG : services administratifs à caractère général (SACG)</t>
  </si>
  <si>
    <t>SA LGG : services administratifs liés au personnel (SALP)</t>
  </si>
  <si>
    <t>SA MCO</t>
  </si>
  <si>
    <t>SA HAD</t>
  </si>
  <si>
    <t>SA SRR</t>
  </si>
  <si>
    <t>SA PSY</t>
  </si>
  <si>
    <t>CRPA</t>
  </si>
  <si>
    <t>SUBS</t>
  </si>
  <si>
    <t>LGG</t>
  </si>
  <si>
    <t>LM</t>
  </si>
  <si>
    <t>STR</t>
  </si>
  <si>
    <t>HAD</t>
  </si>
  <si>
    <t>SAC_MCO</t>
  </si>
  <si>
    <t>SAC_SSR</t>
  </si>
  <si>
    <t>SAC_PSY</t>
  </si>
  <si>
    <t>ACTSPE_MCO</t>
  </si>
  <si>
    <t>ACTSPE_SSR</t>
  </si>
  <si>
    <t>ACTSPE_PSY</t>
  </si>
  <si>
    <t>ACTSPE_AUT</t>
  </si>
  <si>
    <t>F</t>
  </si>
  <si>
    <t>Sous-Total internes et étudiants</t>
  </si>
  <si>
    <t>Nb d'ETPR Pers. Adm. et pers. d'encadrement (IDE, adm ou autre)</t>
  </si>
  <si>
    <t>Nb d'ETPR Personnels des services de soins</t>
  </si>
  <si>
    <t>Nb d'ETPR Personnels éducatifs et sociaux</t>
  </si>
  <si>
    <t>Nb d'ETPR Personnels médico-techniques</t>
  </si>
  <si>
    <t>Nb d'ETPR Personnels techniques et ouvriers</t>
  </si>
  <si>
    <t>Nb d'ETPR Personnels autres</t>
  </si>
  <si>
    <t>Dont Nb d'ETPR en CDD</t>
  </si>
  <si>
    <t>Dont Nb d'ETPR d'apprentis</t>
  </si>
  <si>
    <t>Dont Nb d'ETPR en Contrats soumis à disposition particulières (contrats aidés)</t>
  </si>
  <si>
    <t>€ de charges brutes</t>
  </si>
  <si>
    <t>CHOIX VENTILATION LM</t>
  </si>
  <si>
    <t>Nb de kilo de linge</t>
  </si>
  <si>
    <t xml:space="preserve">Nb de repas servis </t>
  </si>
  <si>
    <t xml:space="preserve">Nb de M² SHOB </t>
  </si>
  <si>
    <t>Nb de courses</t>
  </si>
  <si>
    <t>Nb de courses motorisées</t>
  </si>
  <si>
    <t>Nb de postes</t>
  </si>
  <si>
    <t>Nb de résumés PMSI</t>
  </si>
  <si>
    <t>Nb de dossiers créés</t>
  </si>
  <si>
    <t xml:space="preserve">ETPR moyens </t>
  </si>
  <si>
    <t>Nb de biberons</t>
  </si>
  <si>
    <t>SAMU</t>
  </si>
  <si>
    <t>AS &amp; RBA</t>
  </si>
  <si>
    <t>Cptes spé. aux privés
ex-DG</t>
  </si>
  <si>
    <t>Reste
à affecter</t>
  </si>
  <si>
    <t>Fiche d'identité du service des urgences</t>
  </si>
  <si>
    <t>non</t>
  </si>
  <si>
    <t>Mutualisation du personnel :</t>
  </si>
  <si>
    <t>-   Les ETPR médicaux du SAMU-centre 15 participent-ils à l’activité du SU ?</t>
  </si>
  <si>
    <t>commun</t>
  </si>
  <si>
    <t>-   Les ETPR médicaux et paramédicaux du SMUR participent-ils à l’activité du SU quand il n’est pas sorti ?</t>
  </si>
  <si>
    <t>oui</t>
  </si>
  <si>
    <t>dédiée</t>
  </si>
  <si>
    <t>-   Les ETPR médicaux et paramédicaux  de l’UHCD sont-ils communs avec le SU ou s’agit-il d’une équipe dédiée ?</t>
  </si>
  <si>
    <t>temps continu</t>
  </si>
  <si>
    <t>Nombre de SU présents sur l'entité juridique (Compte de Résultat Principal)</t>
  </si>
  <si>
    <t>communs</t>
  </si>
  <si>
    <t>demi journée</t>
  </si>
  <si>
    <t>Taille du service (SU + UHCD) :</t>
  </si>
  <si>
    <t>-   Surface totale du service en m²</t>
  </si>
  <si>
    <t>-   Surface dédiée au secteur soins en m²</t>
  </si>
  <si>
    <t xml:space="preserve">Capacité du service : </t>
  </si>
  <si>
    <t>-   Nombre total de places en box</t>
  </si>
  <si>
    <t>-   Nombre de places dans les box de déchoquage</t>
  </si>
  <si>
    <t>-   Nombre de lits UHCD</t>
  </si>
  <si>
    <t>Organisation du service</t>
  </si>
  <si>
    <t>-   Existence d'une filière courte ?</t>
  </si>
  <si>
    <t>-   Présence d'un IAO ?</t>
  </si>
  <si>
    <t>1. Suivi de l'activité (Onglet Activités spécifiques MCO)</t>
  </si>
  <si>
    <t>1. Activité produite par les SMUR</t>
  </si>
  <si>
    <t>Cette rubrique ne concerne que les établissements supports de SMUR terrestre ou héliporté</t>
  </si>
  <si>
    <t>Temps de sortie (en 1/2 heures et minutes)</t>
  </si>
  <si>
    <t>SMUR TERRESTRE</t>
  </si>
  <si>
    <t>Etablissement support</t>
  </si>
  <si>
    <t>Autres établissements</t>
  </si>
  <si>
    <t>Autres : sorties blanches et décès</t>
  </si>
  <si>
    <t>TOTAL</t>
  </si>
  <si>
    <t>SORTIES PRIMAIRES (nombre de 1/2 heure)</t>
  </si>
  <si>
    <t>SORTIES SECONDAIRES (nombre de 1/2 heure)</t>
  </si>
  <si>
    <t>SMUR HELIPORTE</t>
  </si>
  <si>
    <t>SORTIES PRIMAIRES (nombre de minutes)</t>
  </si>
  <si>
    <t>SORTIES SECONDAIRES (nombre de minutes)</t>
  </si>
  <si>
    <t>Nombre de sorties</t>
  </si>
  <si>
    <t>NOMBRE DE SORTIES PRIMAIRES</t>
  </si>
  <si>
    <t>NOMBRE DE SORTIES SECONDAIRES</t>
  </si>
  <si>
    <t>Nombre de lignes de garde</t>
  </si>
  <si>
    <t>1 ligne de garde correspond à la présence d'une équipe (1 médecin, 1 ambulancier, 1 infirmier)</t>
  </si>
  <si>
    <t>Il est demandé de distinguer le nombre de lignes de garde présent le jour et la nuit.</t>
  </si>
  <si>
    <t>Exemple : 1 équipe présente H24, tout au long de l'année = 1 ligne de garde le jour et une ligne de garde la nuit</t>
  </si>
  <si>
    <t>Nombre de lignes de garde de jour (présentes à midi)</t>
  </si>
  <si>
    <t>Nombre de lignes de garde de nuit (présentes à 1h du matin)</t>
  </si>
  <si>
    <t>2. Activité produite par le SAMU</t>
  </si>
  <si>
    <t>1 ligne de garde correspond à la permanence H24 d'un médecin et d'un permanencier auxiliaire de régulation médicale (PARM), tout au long de l'année</t>
  </si>
  <si>
    <t>Nombre de dossiers ouverts</t>
  </si>
  <si>
    <t>3. Consommation des médicaments sous autorisation temporaire d'utilisation (ATU)</t>
  </si>
  <si>
    <t>HORS RETROCESSION</t>
  </si>
  <si>
    <t xml:space="preserve">a) ATU de cohorte : </t>
  </si>
  <si>
    <t xml:space="preserve">Les médicaments rétrocédés ne doivent pas apparaître dans ce tableau. </t>
  </si>
  <si>
    <t>Seuls le montant relatif aux médicaments sous ATU délivrés en hospitalisation doit être inscrit dans ce tableau.</t>
  </si>
  <si>
    <t>b) ATU nominatives</t>
  </si>
  <si>
    <t>Production pour les CRA</t>
  </si>
  <si>
    <t>Prestations délivrées accompagnants</t>
  </si>
  <si>
    <t xml:space="preserve">Production pour d'autres établissements </t>
  </si>
  <si>
    <t>Etalonnage</t>
  </si>
  <si>
    <t>DEF_SAMT</t>
  </si>
  <si>
    <t>Racine SA</t>
  </si>
  <si>
    <t>Suffixe</t>
  </si>
  <si>
    <t>uomt_etab</t>
  </si>
  <si>
    <t>uomt_cra</t>
  </si>
  <si>
    <t>uomt_med</t>
  </si>
  <si>
    <t>uomt_etalon</t>
  </si>
  <si>
    <t>uolgg_perso</t>
  </si>
  <si>
    <t>uolgg_accomp</t>
  </si>
  <si>
    <t>Recueil par compte et par SA</t>
  </si>
  <si>
    <t>Réseaux Ville-Hopital</t>
  </si>
  <si>
    <t>RVH</t>
  </si>
  <si>
    <t>MCO</t>
  </si>
  <si>
    <t>SSR</t>
  </si>
  <si>
    <t>PSY</t>
  </si>
  <si>
    <t>PNM_CDD</t>
  </si>
  <si>
    <t>648PNM</t>
  </si>
  <si>
    <t>648PM</t>
  </si>
  <si>
    <t>Statut ATIH :</t>
  </si>
  <si>
    <t>PNM_encadrement</t>
  </si>
  <si>
    <t>PNM_educ</t>
  </si>
  <si>
    <t>PNM_reeduc</t>
  </si>
  <si>
    <t>PNM_ouvriers</t>
  </si>
  <si>
    <t>PNM_autres</t>
  </si>
  <si>
    <t>PNM_apprentis</t>
  </si>
  <si>
    <t>etpr_samu</t>
  </si>
  <si>
    <t>etpr_smur</t>
  </si>
  <si>
    <t>etpr_uhcd</t>
  </si>
  <si>
    <t>nb_su</t>
  </si>
  <si>
    <t>nb_box</t>
  </si>
  <si>
    <t>nb_box_dechoquage</t>
  </si>
  <si>
    <t>nb_lits_uhcd</t>
  </si>
  <si>
    <t>nb_lits_autres</t>
  </si>
  <si>
    <t>type_lits</t>
  </si>
  <si>
    <t>iao</t>
  </si>
  <si>
    <t>temps_travail</t>
  </si>
  <si>
    <t>nb_lits_pre_hosp</t>
  </si>
  <si>
    <t>nb_lits_med</t>
  </si>
  <si>
    <t>nb_lits_psy</t>
  </si>
  <si>
    <t>nb_lits_sc</t>
  </si>
  <si>
    <t>Autres (précisez)</t>
  </si>
  <si>
    <t>Nb de lits autres</t>
  </si>
  <si>
    <t>autres</t>
  </si>
  <si>
    <t>tps_primaire_h</t>
  </si>
  <si>
    <t>tps_secondaire_h</t>
  </si>
  <si>
    <t>tps_primaire_t</t>
  </si>
  <si>
    <t>tps_secondaire_t</t>
  </si>
  <si>
    <t>nb_primaire_t</t>
  </si>
  <si>
    <t>nb_secondaire_t</t>
  </si>
  <si>
    <t>nb_primaire_h</t>
  </si>
  <si>
    <t>nb_secondaire_h</t>
  </si>
  <si>
    <t>garde_t</t>
  </si>
  <si>
    <t>garde_h</t>
  </si>
  <si>
    <t>garde_samu</t>
  </si>
  <si>
    <t>atu_cohorte</t>
  </si>
  <si>
    <t>atu_nominatives</t>
  </si>
  <si>
    <t>PNM_soins</t>
  </si>
  <si>
    <t>PNM_dispo_p</t>
  </si>
  <si>
    <t>Ú</t>
  </si>
  <si>
    <t>Ø</t>
  </si>
  <si>
    <t>Oui</t>
  </si>
  <si>
    <t>Charges de Sécurité Sociale et de prévoyance - personnel non médical - hors 64519</t>
  </si>
  <si>
    <t>Charges de Sécurité Sociale et de prévoyance - personnel médical (PM)- hors 64529</t>
  </si>
  <si>
    <t>Autres charges sociales - personnel non médical - (hors 64719 et 64715)</t>
  </si>
  <si>
    <t xml:space="preserve">Autres charges de personnel (PNM)-  (hors 6481,6482, 6484) </t>
  </si>
  <si>
    <t xml:space="preserve">Autres charges de personnel (PM)-  (hors 6481,6482, 6484) </t>
  </si>
  <si>
    <t>Charges diverses de gestion courante - (hors 6581 et 6585)</t>
  </si>
  <si>
    <t>cni_pnd</t>
  </si>
  <si>
    <t>montant</t>
  </si>
  <si>
    <t>Informations recueillies</t>
  </si>
  <si>
    <t>Type</t>
  </si>
  <si>
    <t>Structure financière</t>
  </si>
  <si>
    <t>Structure immobilière</t>
  </si>
  <si>
    <t>Restauration hors biberonnerie</t>
  </si>
  <si>
    <t>Services hoteliers hors Garage</t>
  </si>
  <si>
    <t>Blanchisserie</t>
  </si>
  <si>
    <t>Restauration</t>
  </si>
  <si>
    <t>Biberonnerie</t>
  </si>
  <si>
    <t>Services hoteliers</t>
  </si>
  <si>
    <t>Garage</t>
  </si>
  <si>
    <t xml:space="preserve">Brancardage </t>
  </si>
  <si>
    <t>Transp. Mot. patients (hors SMUR)</t>
  </si>
  <si>
    <t>Entretien -Maintenance</t>
  </si>
  <si>
    <t>DSI</t>
  </si>
  <si>
    <t>DIM</t>
  </si>
  <si>
    <t>Accueil &amp; Gestion des malades</t>
  </si>
  <si>
    <t>Services administratifs à caractère général</t>
  </si>
  <si>
    <t>PT3PMX9</t>
  </si>
  <si>
    <t>PT3PNMX9</t>
  </si>
  <si>
    <t>CT1PM</t>
  </si>
  <si>
    <t>CT1PNM</t>
  </si>
  <si>
    <t>CT2</t>
  </si>
  <si>
    <t>CT3</t>
  </si>
  <si>
    <t>CT4</t>
  </si>
  <si>
    <t>Direction générale</t>
  </si>
  <si>
    <t>Finances-comptabilité</t>
  </si>
  <si>
    <t>Gestion économique</t>
  </si>
  <si>
    <t xml:space="preserve">Pharmacie </t>
  </si>
  <si>
    <t>Stérilisation</t>
  </si>
  <si>
    <t>Génie biomédical</t>
  </si>
  <si>
    <t>Autre logistique médicale</t>
  </si>
  <si>
    <t>G</t>
  </si>
  <si>
    <t>H</t>
  </si>
  <si>
    <t>Données recueillies</t>
  </si>
  <si>
    <t>Chapitre</t>
  </si>
  <si>
    <t>PNM_medicotech</t>
  </si>
  <si>
    <t>Hygiène hospitalière et vigilances</t>
  </si>
  <si>
    <t>Si oui, préciser le type de lits et le nombre pour chaque catégorie suivante:</t>
  </si>
  <si>
    <t>Nb de lits Pré-hospitalisation</t>
  </si>
  <si>
    <t>Nb de lits Médecine</t>
  </si>
  <si>
    <t>Nb de lits Psychiatrie</t>
  </si>
  <si>
    <t>Nb de lits Surveillance continue</t>
  </si>
  <si>
    <t>-   Temps de travail des médecins sur modèle temps continu ou demi journées?</t>
  </si>
  <si>
    <t>fcourte</t>
  </si>
  <si>
    <t>stotale</t>
  </si>
  <si>
    <t>ssoins</t>
  </si>
  <si>
    <t>nbuo</t>
  </si>
  <si>
    <t>Retour vers l'identification</t>
  </si>
  <si>
    <t>Libellé officiel</t>
  </si>
  <si>
    <t>CONSULT_MCO</t>
  </si>
  <si>
    <t>CONSULT_SSR</t>
  </si>
  <si>
    <t>CONSULT_PSY</t>
  </si>
  <si>
    <t>Commentaire</t>
  </si>
  <si>
    <t>Si Option "Ventilation par compte" choisie</t>
  </si>
  <si>
    <t>Données d'activité Urgences</t>
  </si>
  <si>
    <t>Si l'établissement est concerné</t>
  </si>
  <si>
    <t>Données d'activité SAMU/SMUR/ATU</t>
  </si>
  <si>
    <t>Charges incorporables et produits déductibles par compte et par SA</t>
  </si>
  <si>
    <t>Clé 2: Montant réel consommé</t>
  </si>
  <si>
    <t>Clé 2 : Montant réel consommé</t>
  </si>
  <si>
    <t>9314cle</t>
  </si>
  <si>
    <t>9314montant</t>
  </si>
  <si>
    <t>9313cle</t>
  </si>
  <si>
    <t>9313montant</t>
  </si>
  <si>
    <t>93130cle</t>
  </si>
  <si>
    <t>93130montant</t>
  </si>
  <si>
    <t>93134cle</t>
  </si>
  <si>
    <t>93134montant</t>
  </si>
  <si>
    <t>93116cle</t>
  </si>
  <si>
    <t>93116montant</t>
  </si>
  <si>
    <t>931160cle</t>
  </si>
  <si>
    <t>931160montant</t>
  </si>
  <si>
    <t>931166cle</t>
  </si>
  <si>
    <t>931166montant</t>
  </si>
  <si>
    <t>931171cle</t>
  </si>
  <si>
    <t>931171montant</t>
  </si>
  <si>
    <t>931172cle</t>
  </si>
  <si>
    <t>931172montant</t>
  </si>
  <si>
    <t>93118cle</t>
  </si>
  <si>
    <t>93118montant</t>
  </si>
  <si>
    <t>93114cle</t>
  </si>
  <si>
    <t>93114montant</t>
  </si>
  <si>
    <t>93113cle</t>
  </si>
  <si>
    <t>93113montant</t>
  </si>
  <si>
    <t>93111cle</t>
  </si>
  <si>
    <t>93111montant</t>
  </si>
  <si>
    <t>931111cle</t>
  </si>
  <si>
    <t>931111montant</t>
  </si>
  <si>
    <t>931112cle</t>
  </si>
  <si>
    <t>931112montant</t>
  </si>
  <si>
    <t>931113cle</t>
  </si>
  <si>
    <t>931113montant</t>
  </si>
  <si>
    <t>931120cle</t>
  </si>
  <si>
    <t>931120montant</t>
  </si>
  <si>
    <t>931124cle</t>
  </si>
  <si>
    <t>931124montant</t>
  </si>
  <si>
    <t>93112122cle</t>
  </si>
  <si>
    <t>93112122montant</t>
  </si>
  <si>
    <t>93112124cle</t>
  </si>
  <si>
    <t>93112124montant</t>
  </si>
  <si>
    <t>60311C</t>
  </si>
  <si>
    <t>60371C</t>
  </si>
  <si>
    <t>60312C</t>
  </si>
  <si>
    <t>60323C</t>
  </si>
  <si>
    <t>60328C</t>
  </si>
  <si>
    <t>60372C</t>
  </si>
  <si>
    <t>60311P</t>
  </si>
  <si>
    <t>60312P</t>
  </si>
  <si>
    <t>60323P</t>
  </si>
  <si>
    <t>60328P</t>
  </si>
  <si>
    <t>60371P</t>
  </si>
  <si>
    <t>60372P</t>
  </si>
  <si>
    <t>LGG_PARAM</t>
  </si>
  <si>
    <t xml:space="preserve">-   Existe-t-il au sein du SU des lits d'hospitalisation autres que ceux de l'UHCD ? </t>
  </si>
  <si>
    <t>ACT_SUBSID1</t>
  </si>
  <si>
    <t>ACT_SUBSID2</t>
  </si>
  <si>
    <t>ACT_SUBSID3</t>
  </si>
  <si>
    <t>ACT_SUBSID4</t>
  </si>
  <si>
    <t>Découpage LGG</t>
  </si>
  <si>
    <r>
      <rPr>
        <b/>
        <sz val="11"/>
        <color indexed="56"/>
        <rFont val="Arial"/>
        <family val="2"/>
      </rPr>
      <t>Dans cet onglet vous allez réaliser :</t>
    </r>
    <r>
      <rPr>
        <sz val="11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
</t>
    </r>
    <r>
      <rPr>
        <sz val="10"/>
        <color indexed="56"/>
        <rFont val="Arial"/>
        <family val="2"/>
      </rPr>
      <t xml:space="preserve">► Saisie des UO des SA LGG par SAMT
</t>
    </r>
  </si>
  <si>
    <t>Comptes d'achats et de variations de stock</t>
  </si>
  <si>
    <t>6011</t>
  </si>
  <si>
    <t>Achats stockés de matières premières et fournitures à caractère médical et pharmaceutique</t>
  </si>
  <si>
    <t>6012</t>
  </si>
  <si>
    <t>6021</t>
  </si>
  <si>
    <t>6022</t>
  </si>
  <si>
    <t>Autres DMI</t>
  </si>
  <si>
    <t>602</t>
  </si>
  <si>
    <t>603211C</t>
  </si>
  <si>
    <t>603212C</t>
  </si>
  <si>
    <t>603213C</t>
  </si>
  <si>
    <t>603215C</t>
  </si>
  <si>
    <t>603216C</t>
  </si>
  <si>
    <t>603217C</t>
  </si>
  <si>
    <t>603218C</t>
  </si>
  <si>
    <t>603221C</t>
  </si>
  <si>
    <t>603222C</t>
  </si>
  <si>
    <t>603223C</t>
  </si>
  <si>
    <t>603224C</t>
  </si>
  <si>
    <t>603225C</t>
  </si>
  <si>
    <t>6032261C</t>
  </si>
  <si>
    <t>6032268C</t>
  </si>
  <si>
    <t>603227C</t>
  </si>
  <si>
    <t>603228C</t>
  </si>
  <si>
    <t>603262C</t>
  </si>
  <si>
    <t>603263C</t>
  </si>
  <si>
    <t>603264C</t>
  </si>
  <si>
    <t>6032651C</t>
  </si>
  <si>
    <t>6032652C</t>
  </si>
  <si>
    <t>6032661C</t>
  </si>
  <si>
    <t>6032662C</t>
  </si>
  <si>
    <t>6032663C</t>
  </si>
  <si>
    <t>6032664C</t>
  </si>
  <si>
    <t>6032668C</t>
  </si>
  <si>
    <t>603268C</t>
  </si>
  <si>
    <t>6071</t>
  </si>
  <si>
    <t>6072</t>
  </si>
  <si>
    <t>603211P</t>
  </si>
  <si>
    <t>603212P</t>
  </si>
  <si>
    <t>603213P</t>
  </si>
  <si>
    <t>603215P</t>
  </si>
  <si>
    <t>603216P</t>
  </si>
  <si>
    <t>603217P</t>
  </si>
  <si>
    <t>603218P</t>
  </si>
  <si>
    <t>603221P</t>
  </si>
  <si>
    <t>603222P</t>
  </si>
  <si>
    <t>603223P</t>
  </si>
  <si>
    <t>603224P</t>
  </si>
  <si>
    <t>603225P</t>
  </si>
  <si>
    <t>6032261P</t>
  </si>
  <si>
    <t>6032268P</t>
  </si>
  <si>
    <t>603227P</t>
  </si>
  <si>
    <t>603228P</t>
  </si>
  <si>
    <t>603262P</t>
  </si>
  <si>
    <t>603263P</t>
  </si>
  <si>
    <t>603264P</t>
  </si>
  <si>
    <t>6032651P</t>
  </si>
  <si>
    <t>6032652P</t>
  </si>
  <si>
    <t>6032661P</t>
  </si>
  <si>
    <t>6032662P</t>
  </si>
  <si>
    <t>6032663P</t>
  </si>
  <si>
    <t>6032664P</t>
  </si>
  <si>
    <t>6032668P</t>
  </si>
  <si>
    <t>603268P</t>
  </si>
  <si>
    <t>Consommations Achat stockés à caractère hôtelier et général  (6012+60312C-60312P)</t>
  </si>
  <si>
    <t>Consommations de spécialités pharmaceutiques avec AMM non mentionnées dans la liste prévue à l'article L. 162-22-7 du CSS  (60211+603211C-603211P)</t>
  </si>
  <si>
    <t>Consommations de spécialités pharmaceutiques avec AMM inscrites sur la liste prévue à l'article L. 162-22-7 du CSS  (60212+603212C-603212P)</t>
  </si>
  <si>
    <t>Consommations de spécialités pharmaceutiques sous ATU  (60213+603213C-603213P)</t>
  </si>
  <si>
    <t>Consommations de produits sanguins  (60215+603215C-603215P)</t>
  </si>
  <si>
    <t>Consommations de fluides et gaz médicaux  (60216+603216C-603216P)</t>
  </si>
  <si>
    <t>Consommations de produits de base  (60217+603217C-603217P)</t>
  </si>
  <si>
    <t>Consommations de produits pharmaceutiques et produits à usage médical  (60218+603218C-603218P)</t>
  </si>
  <si>
    <t>Assurance capital-décès "titulaires"</t>
  </si>
  <si>
    <t>Personnel intérimaire administratif et hôtelier et autres (PNM)</t>
  </si>
  <si>
    <t>Praticiens hospitaliers temps plein et temps partiel et hospitalo-universitaires titulaires(PM)</t>
  </si>
  <si>
    <t>Praticiens à recrutement contractuel renouvelables de droit (PM)</t>
  </si>
  <si>
    <t>Praticiens à recrutement contractuel sans renouvellement de droit (PM)</t>
  </si>
  <si>
    <t>6582+6586+6587+6588</t>
  </si>
  <si>
    <t>6319PM</t>
  </si>
  <si>
    <t>6319PNM</t>
  </si>
  <si>
    <t>6339PM</t>
  </si>
  <si>
    <t>6339PNM</t>
  </si>
  <si>
    <t>Remboursements obtenus sur impôts, taxes et versements assimilés sur rémunérations (administration des impôts)-PM</t>
  </si>
  <si>
    <t>Remboursements obtenus sur impôts, taxes et versements assimilés sur rémunérations (administration des impôts)-PNM</t>
  </si>
  <si>
    <t>Remboursements obtenus sur impôts, taxes et versements assimilés sur rémunérations (autres organismes)-PM</t>
  </si>
  <si>
    <t>Remboursements obtenus sur impôts, taxes et versements assimilés sur rémunérations (autres organismes)-PNM</t>
  </si>
  <si>
    <t>Total CRP (A)</t>
  </si>
  <si>
    <t>Retraitement extra-comptable</t>
  </si>
  <si>
    <t>retraite</t>
  </si>
  <si>
    <t xml:space="preserve">Commentaires </t>
  </si>
  <si>
    <t>Production pour le personnel yc des activités spécifiques</t>
  </si>
  <si>
    <t>SAMT_INT</t>
  </si>
  <si>
    <t>SAMT_ST</t>
  </si>
  <si>
    <t>Sous-traitance à caractère médical - Kinésithérapie</t>
  </si>
  <si>
    <t>Sous-traitance à caractère médical - Imagerie médicale</t>
  </si>
  <si>
    <t>Sous-traitance à caractère médical - Laboratoires</t>
  </si>
  <si>
    <t>Sous-traitance à caractère médical - Dentistes</t>
  </si>
  <si>
    <t>Sous-traitance à caractère médical - Consultations spécialisées</t>
  </si>
  <si>
    <t>Sous-traitance à caractère médical - Hospitalisations à l'extérieur</t>
  </si>
  <si>
    <t>Sous-traitance à caractère médical - Autres prestations</t>
  </si>
  <si>
    <t>603261C</t>
  </si>
  <si>
    <t>603261P</t>
  </si>
  <si>
    <t>SALP-Personnel en absence longue durée (CLM, CLD)</t>
  </si>
  <si>
    <t>SALP-Syndicats</t>
  </si>
  <si>
    <t>Mode de prise en charge (SAC MCO et SAMT)</t>
  </si>
  <si>
    <t>AS_RBA</t>
  </si>
  <si>
    <t>Consommations d'achats stockés de matières premières et fournitures à caractère médical et pharmaceutique  (6011+60311C-60311P)</t>
  </si>
  <si>
    <t>Consommations de Dispositifs médicaux non stériles à usage unique, pansements, ligatures( 60221+603221C-603221P)</t>
  </si>
  <si>
    <t>Consommations de Dispositifs médicaux stériles d'abord( 60222+603222C-603222P)</t>
  </si>
  <si>
    <t>Consommations de Dispositifs médicaux stériles autres( 60223+603223C-603223P)</t>
  </si>
  <si>
    <t>Consommations de Fournitures pour laboratoires et dispostifs de diagnostic in vitro( 60224+603224C-603224P)</t>
  </si>
  <si>
    <t>Consommations de Dispositifs médicaux d'endoscopie( 60225+603225C-603225P)</t>
  </si>
  <si>
    <t>Consommations de DMI figurant sur la liste prévue à l'article L. 162-22-7 du CSS( 602261+6032261C-6032261P)</t>
  </si>
  <si>
    <t>Consommations de Autres DMI( 602268+6032268C-6032268P)</t>
  </si>
  <si>
    <t>Consommations de Dispositifs médicaux pour dialyse( 60227+603227C-603227P)</t>
  </si>
  <si>
    <t>Consommations de Autres dispositifs médicaux( 60228+603228C-603228P)</t>
  </si>
  <si>
    <t>Dispositifs médicaux non stériles à usage unique, pansements, ligatures</t>
  </si>
  <si>
    <t>Dispositifs médicaux stériles d'abord</t>
  </si>
  <si>
    <t>Dispositifs médicaux stériles autres</t>
  </si>
  <si>
    <t>Fournitures pour laboratoires et dispostifs de diagnostic in vitro</t>
  </si>
  <si>
    <t>Dispositifs médicaux d'endoscopie</t>
  </si>
  <si>
    <t>DMI figurant sur la liste prévue à l'article L. 162-22-7 du CSS</t>
  </si>
  <si>
    <t>Dispositifs médicaux pour dialyse</t>
  </si>
  <si>
    <t>Autres dispositifs médicaux</t>
  </si>
  <si>
    <t>6011 (calculé)</t>
  </si>
  <si>
    <t>60211 (calculé)</t>
  </si>
  <si>
    <t>60212 (calculé)</t>
  </si>
  <si>
    <t>60213 (calculé)</t>
  </si>
  <si>
    <t>60215 (calculé)</t>
  </si>
  <si>
    <t>60216 (calculé)</t>
  </si>
  <si>
    <t>60217 (calculé)</t>
  </si>
  <si>
    <t>60218 (calculé)</t>
  </si>
  <si>
    <t>60221 (calculé)</t>
  </si>
  <si>
    <t>60222 (calculé)</t>
  </si>
  <si>
    <t>60223 (calculé)</t>
  </si>
  <si>
    <t>60224 (calculé)</t>
  </si>
  <si>
    <t>60225 (calculé)</t>
  </si>
  <si>
    <t>602261 (calculé)</t>
  </si>
  <si>
    <t>602268 (calculé)</t>
  </si>
  <si>
    <t>60227 (calculé)</t>
  </si>
  <si>
    <t>60228 (calculé)</t>
  </si>
  <si>
    <t>6071 (calculé)</t>
  </si>
  <si>
    <t>6012 (calculé)</t>
  </si>
  <si>
    <t>6023 (calculé)</t>
  </si>
  <si>
    <t>60261 (calculé)</t>
  </si>
  <si>
    <t>60263 (calculé)</t>
  </si>
  <si>
    <t>60264 (calculé)</t>
  </si>
  <si>
    <t>602651 (calculé)</t>
  </si>
  <si>
    <t>602652 (calculé)</t>
  </si>
  <si>
    <t>602661 (calculé)</t>
  </si>
  <si>
    <t>602662 (calculé)</t>
  </si>
  <si>
    <t>602663 (calculé)</t>
  </si>
  <si>
    <t>602664 (calculé)</t>
  </si>
  <si>
    <t>602668 (calculé)</t>
  </si>
  <si>
    <t>60268 (calculé)</t>
  </si>
  <si>
    <t>6028 (calculé)</t>
  </si>
  <si>
    <t>6072 (calculé)</t>
  </si>
  <si>
    <t>Consommation d'alimentation( tous les 6023+60323C-60323P)</t>
  </si>
  <si>
    <t>Consommations de combustibles et carburants( 60261+603261C-603261P)</t>
  </si>
  <si>
    <t>Consommations de produits d'entretien( 60262+603262C-603262P)</t>
  </si>
  <si>
    <t>Consommations de fournitures d'atelier(60263+603263C-603263P)</t>
  </si>
  <si>
    <t>Consommations de fournitures scolaires, éducatives et de loisirs(60264+603264C-603264P)</t>
  </si>
  <si>
    <t>Consommations de fournitures de bureau (602651+6032651C-6032651P)</t>
  </si>
  <si>
    <t>Consommations de fournitures informatiques(602652+6032652C-6032652P)</t>
  </si>
  <si>
    <t>Consommations de couches, alèses et produits absorbants(602661+6032661C-6032661P)</t>
  </si>
  <si>
    <t>Consommations de petit matériel hôtelier(602662+6032662C-6032662P)</t>
  </si>
  <si>
    <t>Consommations de linge et habillement(602663+6032663C-6032663P)</t>
  </si>
  <si>
    <t>Consommations de matériel et fourniture à usage unique stérile(602664+6032664C-6032664P)</t>
  </si>
  <si>
    <t>Consommations de autres fournitures hôteliers (602668+6032668C-6032668P)</t>
  </si>
  <si>
    <t>Consommations de fournitures consommables autres(60268+603268C-603268P)</t>
  </si>
  <si>
    <t>Consommations de fournitures suivies en stock autres(6028+60328C-60328P)</t>
  </si>
  <si>
    <t>Consommations de marchandises à caractère médical et pharmaceutique(6071+60371C-60371P)</t>
  </si>
  <si>
    <t>Consommations  de marchandises à caractère hôtelier et général(6072+60372C-60372P)</t>
  </si>
  <si>
    <t xml:space="preserve">Total des charges                </t>
  </si>
  <si>
    <t xml:space="preserve"> Comptabilité générale</t>
  </si>
  <si>
    <t xml:space="preserve">Total des charges            </t>
  </si>
  <si>
    <t>Comptabilité analytique</t>
  </si>
  <si>
    <t>ci_pd</t>
  </si>
  <si>
    <t>SALP-Garderie-Crèche</t>
  </si>
  <si>
    <t>SALP-Services administratifs liés au personnel (hors CLM,CLD, syndicats et Garderie-Crèche)</t>
  </si>
  <si>
    <t xml:space="preserve">Total des produits  </t>
  </si>
  <si>
    <t xml:space="preserve">Total des produits               </t>
  </si>
  <si>
    <t>clertc_oui_non</t>
  </si>
  <si>
    <t>Consommation d'alimentation (6023+60323C-60323P)</t>
  </si>
  <si>
    <t>valeur1</t>
  </si>
  <si>
    <t>valeur2</t>
  </si>
  <si>
    <t>valeur3</t>
  </si>
  <si>
    <t>nom</t>
  </si>
  <si>
    <t>prenom</t>
  </si>
  <si>
    <t>fonction</t>
  </si>
  <si>
    <t>tel</t>
  </si>
  <si>
    <t>mail</t>
  </si>
  <si>
    <t>SSR
(Yc Act. Spé SSR et hors SAMT)</t>
  </si>
  <si>
    <t>PSY
(Yc Act. Spé PSY et hors SAMT)</t>
  </si>
  <si>
    <t>Activité spécifique
Autre :
Réseau ville-hôpital</t>
  </si>
  <si>
    <t>conges</t>
  </si>
  <si>
    <t>Privé ex-DG : Reprises sur provisions pour pensions et obligations similaires/ Public ex-DG : Reprises sur provisions pour charges de personnel liées au CET</t>
  </si>
  <si>
    <t>commentaire</t>
  </si>
  <si>
    <t>Avez-vous utilisé la nature de clé/UO demandée ? Oui/Non</t>
  </si>
  <si>
    <t>kg</t>
  </si>
  <si>
    <t>repas</t>
  </si>
  <si>
    <t>bib</t>
  </si>
  <si>
    <t>courses</t>
  </si>
  <si>
    <t>courses_mot</t>
  </si>
  <si>
    <t>postes</t>
  </si>
  <si>
    <t>PMSI</t>
  </si>
  <si>
    <t>dossiers</t>
  </si>
  <si>
    <t>dep_med</t>
  </si>
  <si>
    <t>inter</t>
  </si>
  <si>
    <t>Pharmacie - Hygiène</t>
  </si>
  <si>
    <t>CONSO_AUT</t>
  </si>
  <si>
    <t>m2</t>
  </si>
  <si>
    <t>Précision sur les SA de LM, LGG, STR : Pour quelles sections cette donnée est -elle recueillie</t>
  </si>
  <si>
    <t>Biberonnerie (NC si vous n'avez pas paramétré cette section)</t>
  </si>
  <si>
    <t>m² SDO</t>
  </si>
  <si>
    <t>ETPR</t>
  </si>
  <si>
    <t>Nombre d'unités d'œuvre totales patients hospitalisés</t>
  </si>
  <si>
    <r>
      <t>Montant
charges</t>
    </r>
    <r>
      <rPr>
        <b/>
        <sz val="9"/>
        <color rgb="FF000000"/>
        <rFont val="Arial"/>
        <family val="2"/>
      </rPr>
      <t xml:space="preserve"> non incorporables N/
</t>
    </r>
    <r>
      <rPr>
        <sz val="9"/>
        <color rgb="FF000000"/>
        <rFont val="Arial"/>
        <family val="2"/>
      </rPr>
      <t>produits</t>
    </r>
    <r>
      <rPr>
        <b/>
        <sz val="9"/>
        <color rgb="FF000000"/>
        <rFont val="Arial"/>
        <family val="2"/>
      </rPr>
      <t xml:space="preserve"> non déductibles N</t>
    </r>
  </si>
  <si>
    <r>
      <t xml:space="preserve">Montant
charges </t>
    </r>
    <r>
      <rPr>
        <b/>
        <sz val="9"/>
        <color rgb="FF000000"/>
        <rFont val="Arial"/>
        <family val="2"/>
      </rPr>
      <t xml:space="preserve">incorporables N/
</t>
    </r>
    <r>
      <rPr>
        <sz val="9"/>
        <color rgb="FF000000"/>
        <rFont val="Arial"/>
        <family val="2"/>
      </rPr>
      <t>produits</t>
    </r>
    <r>
      <rPr>
        <b/>
        <sz val="9"/>
        <color rgb="FF000000"/>
        <rFont val="Arial"/>
        <family val="2"/>
      </rPr>
      <t xml:space="preserve"> déductibles N</t>
    </r>
  </si>
  <si>
    <r>
      <rPr>
        <b/>
        <sz val="12"/>
        <color rgb="FF000000"/>
        <rFont val="Arial"/>
        <family val="2"/>
      </rPr>
      <t xml:space="preserve">Sous-total charges de personnel brutes atténuées 
des comptes en 9 des comptes 63 et 64 </t>
    </r>
    <r>
      <rPr>
        <sz val="10"/>
        <color rgb="FF000000"/>
        <rFont val="Arial"/>
        <family val="2"/>
      </rPr>
      <t>(</t>
    </r>
    <r>
      <rPr>
        <sz val="8"/>
        <color rgb="FF000000"/>
        <rFont val="Arial"/>
        <family val="2"/>
      </rPr>
      <t>T1 - PT3 terminant en 9  )</t>
    </r>
  </si>
  <si>
    <t>ECART 
(A) - (B) 
doit être nul</t>
  </si>
  <si>
    <t>Montant total de l'onglet (B)</t>
  </si>
  <si>
    <t>62111</t>
  </si>
  <si>
    <t>62113</t>
  </si>
  <si>
    <t>62114</t>
  </si>
  <si>
    <t>63111</t>
  </si>
  <si>
    <t>63112</t>
  </si>
  <si>
    <t>63311</t>
  </si>
  <si>
    <t>63312</t>
  </si>
  <si>
    <t>63331</t>
  </si>
  <si>
    <t>63332</t>
  </si>
  <si>
    <t>63381</t>
  </si>
  <si>
    <t>63382</t>
  </si>
  <si>
    <t>6411</t>
  </si>
  <si>
    <t>6413</t>
  </si>
  <si>
    <t>6415</t>
  </si>
  <si>
    <t>6416</t>
  </si>
  <si>
    <t>6417</t>
  </si>
  <si>
    <t>6421</t>
  </si>
  <si>
    <t>6422</t>
  </si>
  <si>
    <t>6423</t>
  </si>
  <si>
    <t>6424</t>
  </si>
  <si>
    <t>64251</t>
  </si>
  <si>
    <t>64252</t>
  </si>
  <si>
    <t>64253</t>
  </si>
  <si>
    <t>6426</t>
  </si>
  <si>
    <t>6427</t>
  </si>
  <si>
    <t>6428</t>
  </si>
  <si>
    <t>6451</t>
  </si>
  <si>
    <t>6452</t>
  </si>
  <si>
    <t>6471</t>
  </si>
  <si>
    <t>64715</t>
  </si>
  <si>
    <t>64725</t>
  </si>
  <si>
    <t>6481</t>
  </si>
  <si>
    <t>6066</t>
  </si>
  <si>
    <t>61111</t>
  </si>
  <si>
    <t>61112</t>
  </si>
  <si>
    <t>61113</t>
  </si>
  <si>
    <t>61114</t>
  </si>
  <si>
    <t>61115</t>
  </si>
  <si>
    <t>61117</t>
  </si>
  <si>
    <t>61118</t>
  </si>
  <si>
    <t>6112</t>
  </si>
  <si>
    <t>613151</t>
  </si>
  <si>
    <t>613152</t>
  </si>
  <si>
    <t>613153</t>
  </si>
  <si>
    <t>613158</t>
  </si>
  <si>
    <t>615151</t>
  </si>
  <si>
    <t>615152</t>
  </si>
  <si>
    <t>615154</t>
  </si>
  <si>
    <t>615161</t>
  </si>
  <si>
    <t>615162</t>
  </si>
  <si>
    <t>615168</t>
  </si>
  <si>
    <t>60621</t>
  </si>
  <si>
    <t>60622</t>
  </si>
  <si>
    <t>60623</t>
  </si>
  <si>
    <t>60624</t>
  </si>
  <si>
    <t>606251</t>
  </si>
  <si>
    <t>606252</t>
  </si>
  <si>
    <t>606261</t>
  </si>
  <si>
    <t>606262</t>
  </si>
  <si>
    <t>606263</t>
  </si>
  <si>
    <t>606268</t>
  </si>
  <si>
    <t>6063</t>
  </si>
  <si>
    <t>6068</t>
  </si>
  <si>
    <t>61221</t>
  </si>
  <si>
    <t>61222</t>
  </si>
  <si>
    <t>61223</t>
  </si>
  <si>
    <t>61228</t>
  </si>
  <si>
    <t>612311</t>
  </si>
  <si>
    <t>612312</t>
  </si>
  <si>
    <t>61232</t>
  </si>
  <si>
    <t>6125</t>
  </si>
  <si>
    <t>61322</t>
  </si>
  <si>
    <t>613251</t>
  </si>
  <si>
    <t>613252</t>
  </si>
  <si>
    <t>613253</t>
  </si>
  <si>
    <t>613258</t>
  </si>
  <si>
    <t>614</t>
  </si>
  <si>
    <t>61522</t>
  </si>
  <si>
    <t>615251</t>
  </si>
  <si>
    <t>615252</t>
  </si>
  <si>
    <t>615253</t>
  </si>
  <si>
    <t>615254</t>
  </si>
  <si>
    <t>615258</t>
  </si>
  <si>
    <t>615261</t>
  </si>
  <si>
    <t>615268</t>
  </si>
  <si>
    <t>6161</t>
  </si>
  <si>
    <t>6162</t>
  </si>
  <si>
    <t>6163</t>
  </si>
  <si>
    <t>6165</t>
  </si>
  <si>
    <t>6166</t>
  </si>
  <si>
    <t>6167</t>
  </si>
  <si>
    <t>61681</t>
  </si>
  <si>
    <t>61688</t>
  </si>
  <si>
    <t>617</t>
  </si>
  <si>
    <t>618</t>
  </si>
  <si>
    <t>6223</t>
  </si>
  <si>
    <t>623</t>
  </si>
  <si>
    <t>6251</t>
  </si>
  <si>
    <t>6261</t>
  </si>
  <si>
    <t>6263</t>
  </si>
  <si>
    <t>6265</t>
  </si>
  <si>
    <t>627</t>
  </si>
  <si>
    <t>6281</t>
  </si>
  <si>
    <t>6282</t>
  </si>
  <si>
    <t>6283</t>
  </si>
  <si>
    <t>6284</t>
  </si>
  <si>
    <t>6285</t>
  </si>
  <si>
    <t>6288</t>
  </si>
  <si>
    <t>63511</t>
  </si>
  <si>
    <t>63512</t>
  </si>
  <si>
    <t>63513</t>
  </si>
  <si>
    <t>63514</t>
  </si>
  <si>
    <t>6352</t>
  </si>
  <si>
    <t>6353</t>
  </si>
  <si>
    <t>6354</t>
  </si>
  <si>
    <t>6358</t>
  </si>
  <si>
    <t>637</t>
  </si>
  <si>
    <t>651</t>
  </si>
  <si>
    <t>6521</t>
  </si>
  <si>
    <t>6522</t>
  </si>
  <si>
    <t>654</t>
  </si>
  <si>
    <t>655</t>
  </si>
  <si>
    <t>657</t>
  </si>
  <si>
    <t>6581</t>
  </si>
  <si>
    <t>6585</t>
  </si>
  <si>
    <t>709</t>
  </si>
  <si>
    <t>6611</t>
  </si>
  <si>
    <t>6615</t>
  </si>
  <si>
    <t>6616</t>
  </si>
  <si>
    <t>6618</t>
  </si>
  <si>
    <t>671</t>
  </si>
  <si>
    <t>6722</t>
  </si>
  <si>
    <t>6723</t>
  </si>
  <si>
    <t>6728</t>
  </si>
  <si>
    <t>673</t>
  </si>
  <si>
    <t>675</t>
  </si>
  <si>
    <t>678</t>
  </si>
  <si>
    <t>681111</t>
  </si>
  <si>
    <t>681113</t>
  </si>
  <si>
    <t>681115</t>
  </si>
  <si>
    <t>681118</t>
  </si>
  <si>
    <t>681121</t>
  </si>
  <si>
    <t>681122</t>
  </si>
  <si>
    <t>681123</t>
  </si>
  <si>
    <t>681124</t>
  </si>
  <si>
    <t>6811251</t>
  </si>
  <si>
    <t>6811252</t>
  </si>
  <si>
    <t>6811281</t>
  </si>
  <si>
    <t>6811282</t>
  </si>
  <si>
    <t>68112831</t>
  </si>
  <si>
    <t>68112832</t>
  </si>
  <si>
    <t>6811284</t>
  </si>
  <si>
    <t>6812</t>
  </si>
  <si>
    <t>6815</t>
  </si>
  <si>
    <t>6816</t>
  </si>
  <si>
    <t>6817</t>
  </si>
  <si>
    <t>686</t>
  </si>
  <si>
    <t>687</t>
  </si>
  <si>
    <t>689</t>
  </si>
  <si>
    <t>695</t>
  </si>
  <si>
    <t>731111</t>
  </si>
  <si>
    <t>731112</t>
  </si>
  <si>
    <t>731113</t>
  </si>
  <si>
    <t>731114</t>
  </si>
  <si>
    <t>731115</t>
  </si>
  <si>
    <t>731141</t>
  </si>
  <si>
    <t>731142</t>
  </si>
  <si>
    <t>731143</t>
  </si>
  <si>
    <t>731181</t>
  </si>
  <si>
    <t>731182</t>
  </si>
  <si>
    <t>73121</t>
  </si>
  <si>
    <t>73122</t>
  </si>
  <si>
    <t>73123</t>
  </si>
  <si>
    <t>73124</t>
  </si>
  <si>
    <t>73125</t>
  </si>
  <si>
    <t>73126</t>
  </si>
  <si>
    <t>73128</t>
  </si>
  <si>
    <t>73211</t>
  </si>
  <si>
    <t>73212</t>
  </si>
  <si>
    <t>732131</t>
  </si>
  <si>
    <t>732132</t>
  </si>
  <si>
    <t>73214</t>
  </si>
  <si>
    <t>73215</t>
  </si>
  <si>
    <t>73218</t>
  </si>
  <si>
    <t>732211</t>
  </si>
  <si>
    <t>732212</t>
  </si>
  <si>
    <t>73222</t>
  </si>
  <si>
    <t>73225</t>
  </si>
  <si>
    <t>73231</t>
  </si>
  <si>
    <t>73232</t>
  </si>
  <si>
    <t>732411</t>
  </si>
  <si>
    <t>732412</t>
  </si>
  <si>
    <t>732415</t>
  </si>
  <si>
    <t>732421</t>
  </si>
  <si>
    <t>732422</t>
  </si>
  <si>
    <t>732423</t>
  </si>
  <si>
    <t>73243</t>
  </si>
  <si>
    <t>73244</t>
  </si>
  <si>
    <t>73245</t>
  </si>
  <si>
    <t>73246</t>
  </si>
  <si>
    <t>73247</t>
  </si>
  <si>
    <t>73248</t>
  </si>
  <si>
    <t>7331</t>
  </si>
  <si>
    <t>7332</t>
  </si>
  <si>
    <t>7333</t>
  </si>
  <si>
    <t>7338</t>
  </si>
  <si>
    <t>7341</t>
  </si>
  <si>
    <t>7342</t>
  </si>
  <si>
    <t>7343</t>
  </si>
  <si>
    <t>7344</t>
  </si>
  <si>
    <t>7345</t>
  </si>
  <si>
    <t>7346</t>
  </si>
  <si>
    <t>7347</t>
  </si>
  <si>
    <t>73481</t>
  </si>
  <si>
    <t>73488</t>
  </si>
  <si>
    <t>7351</t>
  </si>
  <si>
    <t>7358</t>
  </si>
  <si>
    <t>701</t>
  </si>
  <si>
    <t>702</t>
  </si>
  <si>
    <t>703</t>
  </si>
  <si>
    <t>704</t>
  </si>
  <si>
    <t>705</t>
  </si>
  <si>
    <t>706</t>
  </si>
  <si>
    <t>7078</t>
  </si>
  <si>
    <t>70811</t>
  </si>
  <si>
    <t>70812</t>
  </si>
  <si>
    <t>70813</t>
  </si>
  <si>
    <t>70818</t>
  </si>
  <si>
    <t>70821</t>
  </si>
  <si>
    <t>70822</t>
  </si>
  <si>
    <t>70823</t>
  </si>
  <si>
    <t>70824</t>
  </si>
  <si>
    <t>70828</t>
  </si>
  <si>
    <t>7083</t>
  </si>
  <si>
    <t>7084</t>
  </si>
  <si>
    <t>7088</t>
  </si>
  <si>
    <t>7471</t>
  </si>
  <si>
    <t>7472</t>
  </si>
  <si>
    <t>74731</t>
  </si>
  <si>
    <t>74732</t>
  </si>
  <si>
    <t>7474</t>
  </si>
  <si>
    <t>7475</t>
  </si>
  <si>
    <t>7476</t>
  </si>
  <si>
    <t>7477</t>
  </si>
  <si>
    <t>7483</t>
  </si>
  <si>
    <t>7484</t>
  </si>
  <si>
    <t>7488</t>
  </si>
  <si>
    <t>751</t>
  </si>
  <si>
    <t>752</t>
  </si>
  <si>
    <t>753</t>
  </si>
  <si>
    <t>7541</t>
  </si>
  <si>
    <t>7542</t>
  </si>
  <si>
    <t>7543</t>
  </si>
  <si>
    <t>7544</t>
  </si>
  <si>
    <t>7548</t>
  </si>
  <si>
    <t>755</t>
  </si>
  <si>
    <t>756</t>
  </si>
  <si>
    <t>758</t>
  </si>
  <si>
    <t>761</t>
  </si>
  <si>
    <t>762</t>
  </si>
  <si>
    <t>763</t>
  </si>
  <si>
    <t>764</t>
  </si>
  <si>
    <t>765</t>
  </si>
  <si>
    <t>766</t>
  </si>
  <si>
    <t>767</t>
  </si>
  <si>
    <t>768</t>
  </si>
  <si>
    <t>771</t>
  </si>
  <si>
    <t>773</t>
  </si>
  <si>
    <t>775</t>
  </si>
  <si>
    <t>777</t>
  </si>
  <si>
    <t>778</t>
  </si>
  <si>
    <t>7811</t>
  </si>
  <si>
    <t>78151</t>
  </si>
  <si>
    <t>78153</t>
  </si>
  <si>
    <t>78157</t>
  </si>
  <si>
    <t>78158</t>
  </si>
  <si>
    <t>7816</t>
  </si>
  <si>
    <t>7817</t>
  </si>
  <si>
    <t>7865</t>
  </si>
  <si>
    <t>7866</t>
  </si>
  <si>
    <t>7874</t>
  </si>
  <si>
    <t>7875</t>
  </si>
  <si>
    <t>7876</t>
  </si>
  <si>
    <t>789</t>
  </si>
  <si>
    <t>791</t>
  </si>
  <si>
    <t>796</t>
  </si>
  <si>
    <t>797</t>
  </si>
  <si>
    <t>6492</t>
  </si>
  <si>
    <t>60211</t>
  </si>
  <si>
    <t>60212</t>
  </si>
  <si>
    <t>60213</t>
  </si>
  <si>
    <t>60215</t>
  </si>
  <si>
    <t>60216</t>
  </si>
  <si>
    <t>60217</t>
  </si>
  <si>
    <t>60218</t>
  </si>
  <si>
    <t>60221</t>
  </si>
  <si>
    <t>60222</t>
  </si>
  <si>
    <t>60223</t>
  </si>
  <si>
    <t>60224</t>
  </si>
  <si>
    <t>60225</t>
  </si>
  <si>
    <t>602261</t>
  </si>
  <si>
    <t>602268</t>
  </si>
  <si>
    <t>60227</t>
  </si>
  <si>
    <t>60228</t>
  </si>
  <si>
    <t>6023</t>
  </si>
  <si>
    <t>60261</t>
  </si>
  <si>
    <t>60262</t>
  </si>
  <si>
    <t>60263</t>
  </si>
  <si>
    <t>60264</t>
  </si>
  <si>
    <t>602651</t>
  </si>
  <si>
    <t>602652</t>
  </si>
  <si>
    <t>602661</t>
  </si>
  <si>
    <t>602662</t>
  </si>
  <si>
    <t>602663</t>
  </si>
  <si>
    <t>602664</t>
  </si>
  <si>
    <t>602668</t>
  </si>
  <si>
    <t>60268</t>
  </si>
  <si>
    <t>6028</t>
  </si>
  <si>
    <t>CT1</t>
  </si>
  <si>
    <t>Remb. sur rémunérat° ou sur charges sociales PM (cptes 6319, 6339, 6419, 6429, 6459, 6479, 6489,649)</t>
  </si>
  <si>
    <t>Remb. sur rémunérat° ou sur charges sociales PNM (cptes 6319, 6339, 6419, 6429, 6459, 6479, 6489,649)</t>
  </si>
  <si>
    <t>CN</t>
  </si>
  <si>
    <t>cpte_CN</t>
  </si>
  <si>
    <t>PT</t>
  </si>
  <si>
    <t>SAMT</t>
  </si>
  <si>
    <t>ACTSPE_MCO_SMUR</t>
  </si>
  <si>
    <t>Charges de personnel médical extérieur</t>
  </si>
  <si>
    <t>Charges de personnel non médical médical extérieur</t>
  </si>
  <si>
    <t xml:space="preserve">Charges de personnel non médical salariés </t>
  </si>
  <si>
    <t>60262 (calculé)</t>
  </si>
  <si>
    <t>Calculs de coûts moyen</t>
  </si>
  <si>
    <t>Coût moyen du Personnel non médical salarié</t>
  </si>
  <si>
    <t>PTND</t>
  </si>
  <si>
    <t>PT3PIX9</t>
  </si>
  <si>
    <t>6319PI</t>
  </si>
  <si>
    <t>6339PI</t>
  </si>
  <si>
    <t>6429PM</t>
  </si>
  <si>
    <t>6429PI</t>
  </si>
  <si>
    <t>64529PM</t>
  </si>
  <si>
    <t>64529PI</t>
  </si>
  <si>
    <t>64729PM</t>
  </si>
  <si>
    <t>64729PI</t>
  </si>
  <si>
    <t>Brancardage</t>
  </si>
  <si>
    <t>Transport Motorisé des patients (hors SMUR)</t>
  </si>
  <si>
    <t>60217+60218</t>
  </si>
  <si>
    <t>60221+60222+60223+60227+60228</t>
  </si>
  <si>
    <t>681123+681124</t>
  </si>
  <si>
    <t>Consommations de produits de base, pharmaceutiques et produits à usage médical  (60217+603217C-603217P) /  (60218+603218C-603218P)</t>
  </si>
  <si>
    <t>Eau et assainissement</t>
  </si>
  <si>
    <t>Energie et électricité</t>
  </si>
  <si>
    <t>Chauffage</t>
  </si>
  <si>
    <t xml:space="preserve">Autres fournitures non stockables </t>
  </si>
  <si>
    <t>Constructions sur sol propre+Constructions sur sol d'autrui</t>
  </si>
  <si>
    <t>Reprises sur amortissements et provisions (à inscrire dans les produits d'exploitation)</t>
  </si>
  <si>
    <t>Reprises sur provisions (à inscrire dans les produits financiers)</t>
  </si>
  <si>
    <t>Reprises sur provisions (à inscrire dans les produits exceptionnels)</t>
  </si>
  <si>
    <t>Consommations d'autres dispositifs médico-chirurgicaux et fournitures médicales (ligatures, sondes, petit matériel médico-chirurgical stérile et non stérile, pansements et autres fournitures médicales) (60221+603221C-603221P)/(60222+603222C-603222P)/(60223+603223C-603223P)/(60227+603227C-603227P)/(60228+603228C-603228P)</t>
  </si>
  <si>
    <t>pm_ext</t>
  </si>
  <si>
    <t>pm_remu</t>
  </si>
  <si>
    <t>pi_remu</t>
  </si>
  <si>
    <t>pnm_remu</t>
  </si>
  <si>
    <t>Pharmacie</t>
  </si>
  <si>
    <t>pnm_ext</t>
  </si>
  <si>
    <t>cpte_CN &amp; CN</t>
  </si>
  <si>
    <t>Pour macros : annexe ana et verrouiller cellule onglet CN / cpte_CN</t>
  </si>
  <si>
    <t>Entretiens et réparation sur biens mobiliers à caractère médical : Matériel et outillage médicaux</t>
  </si>
  <si>
    <t>Entretiens et réparation sur biens mobiliers à caractère médical : Matériel de transport</t>
  </si>
  <si>
    <t>Entretiens et réparation sur biens mobiliers à caractère médical : Matériel informatique</t>
  </si>
  <si>
    <t>Maintenance sur biens mobiliers à caractère médical : Informatique à caractère médical</t>
  </si>
  <si>
    <t>Maintenance sur biens mobiliers à caractère médical : Matériel médical</t>
  </si>
  <si>
    <t>Maintenance sur biens mobiliers à caractère médical : Autres matériels</t>
  </si>
  <si>
    <t>Entretiens et réparation sur biens mobiliers à caractère non médical : Matériel et outillage</t>
  </si>
  <si>
    <t>Entretiens et réparation sur biens mobiliers à caractère non médical : Matériel de transport</t>
  </si>
  <si>
    <t>Entretiens et réparation sur biens mobiliers à caractère non médical : Matériel et mobilier de bureau</t>
  </si>
  <si>
    <t>Entretiens et réparation sur biens mobiliers à caractère non médical : Matériel informatique</t>
  </si>
  <si>
    <t>Entretiens et réparation sur biens mobiliers à caractère non médical : Autres matériels et outillage</t>
  </si>
  <si>
    <t>Maintenance sur biens mobiliers à caractère non médical : Matériel informatique</t>
  </si>
  <si>
    <t>Maintenance sur biens mobiliers à caractère non médical : Autres matériels</t>
  </si>
  <si>
    <t>6491</t>
  </si>
  <si>
    <t>Autres charges sociales de medecine du travail et pharmacie pour PM</t>
  </si>
  <si>
    <t>Autres charges sociales de medecine du travail et pharmacie pour PNM</t>
  </si>
  <si>
    <t>Titre</t>
  </si>
  <si>
    <t>CR1CPNM</t>
  </si>
  <si>
    <t>CR1CPM</t>
  </si>
  <si>
    <t>CR2C</t>
  </si>
  <si>
    <t>CR3C</t>
  </si>
  <si>
    <t>CR4C</t>
  </si>
  <si>
    <t>CR4CPNM</t>
  </si>
  <si>
    <t>CR4CPM</t>
  </si>
  <si>
    <t>CR1P</t>
  </si>
  <si>
    <t>CR2P</t>
  </si>
  <si>
    <t>CR3PPM</t>
  </si>
  <si>
    <t>CR3PPNM</t>
  </si>
  <si>
    <t>CR3P</t>
  </si>
  <si>
    <t>cette ligne permet la formule des cellules orange</t>
  </si>
  <si>
    <t>Charges à caractère médical</t>
  </si>
  <si>
    <t>Charges à caractère hôtelier et général</t>
  </si>
  <si>
    <t xml:space="preserve">Charges d'amortissements, de provisions et dépréciations, financières et exceptionnelles </t>
  </si>
  <si>
    <r>
      <rPr>
        <b/>
        <sz val="12"/>
        <color rgb="FF000000"/>
        <rFont val="Arial"/>
        <family val="2"/>
      </rPr>
      <t xml:space="preserve">Total charges brutes </t>
    </r>
    <r>
      <rPr>
        <sz val="10"/>
        <color rgb="FF000000"/>
        <rFont val="Arial"/>
        <family val="2"/>
      </rPr>
      <t/>
    </r>
  </si>
  <si>
    <t>Total charges nettes</t>
  </si>
  <si>
    <t>uomt_solde</t>
  </si>
  <si>
    <t>Nature d'unité d'œuvre des fonctions définitives</t>
  </si>
  <si>
    <t>Avez-vous utilisé l'UO demandée par le RTC ? (Oui/Non)</t>
  </si>
  <si>
    <t>nbuohh</t>
  </si>
  <si>
    <t>Recueil calculé-reporté
O = Oui / N = Non</t>
  </si>
  <si>
    <t>nb_uo</t>
  </si>
  <si>
    <t>km</t>
  </si>
  <si>
    <t>Transport motorisés des patients</t>
  </si>
  <si>
    <t>Accueil et gestion des malades</t>
  </si>
  <si>
    <t>Services administratifs liés au personnel</t>
  </si>
  <si>
    <t>Euros de charges brutes</t>
  </si>
  <si>
    <t>Euros dép. méd. gérées par la pharmacie</t>
  </si>
  <si>
    <t>Autre LM</t>
  </si>
  <si>
    <t>disp</t>
  </si>
  <si>
    <t>Génie Biomédical</t>
  </si>
  <si>
    <t>N</t>
  </si>
  <si>
    <t>O</t>
  </si>
  <si>
    <r>
      <rPr>
        <b/>
        <sz val="11"/>
        <color rgb="FF000000"/>
        <rFont val="Arial"/>
        <family val="2"/>
      </rPr>
      <t>Dans cet onglet vous allez réaliser :</t>
    </r>
    <r>
      <rPr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►La répartition de chaque compte de produits sur les "Grands Champs"
►La répartition de chaque compte de produits sur les SA activités spécifiques MCO</t>
    </r>
  </si>
  <si>
    <t>Concaténation des informations / informations pour ARS</t>
  </si>
  <si>
    <r>
      <t>Sous-Total Personnel Médical</t>
    </r>
    <r>
      <rPr>
        <sz val="9"/>
        <rFont val="Arial"/>
        <family val="2"/>
      </rPr>
      <t xml:space="preserve"> (hors internes et étudiants)</t>
    </r>
  </si>
  <si>
    <r>
      <t xml:space="preserve">Saisie des ETPR PNM
</t>
    </r>
    <r>
      <rPr>
        <sz val="10"/>
        <rFont val="Arial"/>
        <family val="2"/>
      </rPr>
      <t>(hors ETPR liés aux comptes 621 et 6484)</t>
    </r>
  </si>
  <si>
    <r>
      <rPr>
        <b/>
        <sz val="12"/>
        <rFont val="Arial"/>
        <family val="2"/>
      </rPr>
      <t>Total Personnel Non Médical</t>
    </r>
  </si>
  <si>
    <t>Pour la fomule de l'onglet cpte_CN si affectation par cpte</t>
  </si>
  <si>
    <t>70825</t>
  </si>
  <si>
    <t>Produits des prestations hôtelières facturées au titre de l’article L.174-20 du code de la sécurité sociale</t>
  </si>
  <si>
    <t>Total Titre 1 : Charges de personnel</t>
  </si>
  <si>
    <r>
      <t xml:space="preserve">Saisie des ETPR PM
</t>
    </r>
    <r>
      <rPr>
        <sz val="12"/>
        <rFont val="Arial"/>
        <family val="2"/>
      </rPr>
      <t>(hors ETPR liés aux comptes 621 et 6484)</t>
    </r>
  </si>
  <si>
    <r>
      <rPr>
        <b/>
        <sz val="12"/>
        <rFont val="Arial"/>
        <family val="2"/>
      </rPr>
      <t>Total Personnel médical</t>
    </r>
    <r>
      <rPr>
        <b/>
        <sz val="11"/>
        <rFont val="Arial"/>
        <family val="2"/>
      </rPr>
      <t xml:space="preserve"> </t>
    </r>
  </si>
  <si>
    <t>cle_UO</t>
  </si>
  <si>
    <t xml:space="preserve">Nb d'ETPR Personnels de rééducation  </t>
  </si>
  <si>
    <t>nb_cle</t>
  </si>
  <si>
    <t>Si l'établissement fait une ventilation compte par compte : rappel des euros de charges médicales</t>
  </si>
  <si>
    <t>Nb d'UO sté</t>
  </si>
  <si>
    <t>ACTEXT</t>
  </si>
  <si>
    <t>Activité externe</t>
  </si>
  <si>
    <t>Consultations MCO</t>
  </si>
  <si>
    <t>Ventilation détaillée par compte pour toutes les SA</t>
  </si>
  <si>
    <t>Saisie des ETPR de toutes les SA</t>
  </si>
  <si>
    <t>Saisies de clé/UO pour toutes les sections</t>
  </si>
  <si>
    <t>Saisie unique des clé/UO</t>
  </si>
  <si>
    <t>Saisie des charges indirectes des activités subsidiaires et RCRA</t>
  </si>
  <si>
    <t>Saisie des charges indirectes consommées par les activités subsidiaires et les remboursement de frais des CRA</t>
  </si>
  <si>
    <t>C_ind</t>
  </si>
  <si>
    <t>libre</t>
  </si>
  <si>
    <t>Champ libre</t>
  </si>
  <si>
    <t>Commentaires</t>
  </si>
  <si>
    <t>Nombre d'unités d'œuvre totales patients non suivi d'hospitalisation (SAMT urgences)</t>
  </si>
  <si>
    <t>CONSULT</t>
  </si>
  <si>
    <t>Activité externe MCO</t>
  </si>
  <si>
    <t>Interne, sous-traité ou groupement (SAMT / certaines LGG)</t>
  </si>
  <si>
    <t xml:space="preserve">Charges indirectes à identifier pour ces activités </t>
  </si>
  <si>
    <t>dep_brutes_lgg</t>
  </si>
  <si>
    <t>dep_brutes_lm</t>
  </si>
  <si>
    <t>Total d'UO des fonctions auxiliaires</t>
  </si>
  <si>
    <t>Total de clés des fonctions auxiliaires</t>
  </si>
  <si>
    <t>Médecine du travail</t>
  </si>
  <si>
    <t>tot_crp</t>
  </si>
  <si>
    <t>tot_cn</t>
  </si>
  <si>
    <t>ecart</t>
  </si>
  <si>
    <t>PM_etpr</t>
  </si>
  <si>
    <t>PI_etpr</t>
  </si>
  <si>
    <t>Remb. sur rémunérat° ou sur charges sociales PI (cptes 6319, 6339, 6419, 6429, 6459, 6479, 6489,649)</t>
  </si>
  <si>
    <t>Nombre de journées</t>
  </si>
  <si>
    <t>Nombre de venues</t>
  </si>
  <si>
    <t>Nombre de RAA</t>
  </si>
  <si>
    <t>Recueil non demandé</t>
  </si>
  <si>
    <t>Total ETPR PM + PNM</t>
  </si>
  <si>
    <t>Admin - DIR - Fin - Eco - STR fin</t>
  </si>
  <si>
    <t>Services hoteliers / Garage / Entretien Maintenance / STR Immobilier</t>
  </si>
  <si>
    <t>Nb de km parcourus</t>
  </si>
  <si>
    <t>Nb de lignes de dispensation</t>
  </si>
  <si>
    <t>Nb d'interventions (hors contrat de maintenance)</t>
  </si>
  <si>
    <t>SALP -hors CLM,CLD, syndicats et Garderie-Crèche</t>
  </si>
  <si>
    <t>SACG-Direction générale</t>
  </si>
  <si>
    <t>SACG-Finances-comptabilité</t>
  </si>
  <si>
    <t>SACG-Gestion économique</t>
  </si>
  <si>
    <t>uoste</t>
  </si>
  <si>
    <t>Taux de marge sur coût complet = (H) / (A)</t>
  </si>
  <si>
    <t>TOTAL des recettes (A)</t>
  </si>
  <si>
    <t>RECETTE</t>
  </si>
  <si>
    <t>Total des produits déductibles</t>
  </si>
  <si>
    <t>Pour la fomule de l'onglet CN si affectation par titre</t>
  </si>
  <si>
    <t>Synthèse des charges indirectes
identifiées pour ces activités dans cet onglet</t>
  </si>
  <si>
    <t>TOTAL des charges de LM (C)</t>
  </si>
  <si>
    <t>TOTAL des charges de LGG (D)</t>
  </si>
  <si>
    <t>TOTAL des charges de STR (E)</t>
  </si>
  <si>
    <t>TOTAL des charges de SAMT (F)</t>
  </si>
  <si>
    <t>RAPPEL DES CN identifiées dans l'onglet CN ou cpte_CN (B)</t>
  </si>
  <si>
    <t>Recettes
 (Rappel du CRP)</t>
  </si>
  <si>
    <t>Recettes à saisir
 si concerné</t>
  </si>
  <si>
    <t>Total affecté 
dans l'onglet</t>
  </si>
  <si>
    <t>Rappel : Montant total de la section auxiliaire</t>
  </si>
  <si>
    <t>Alerte si total de l'onglet &gt; montant de la SA auxiliaire</t>
  </si>
  <si>
    <t>Montant restant à affecter sur les SA défintives</t>
  </si>
  <si>
    <t>Onglets supplémentaires,
indépendants du RTC</t>
  </si>
  <si>
    <t>Ventilation des charges incorporables et des produits déductibles sur les SA, par compte</t>
  </si>
  <si>
    <t>Ventilation des charges incorporables et des produits déductibles sur les SA, par titre</t>
  </si>
  <si>
    <r>
      <t xml:space="preserve">Ventilation par titre pour toutes les SA
</t>
    </r>
    <r>
      <rPr>
        <sz val="10"/>
        <color rgb="FFFF0000"/>
        <rFont val="Arial"/>
        <family val="2"/>
      </rPr>
      <t>Attention : ne sera plus disponible pour le RTC 2017</t>
    </r>
  </si>
  <si>
    <r>
      <t xml:space="preserve">Coût moyen du Personnel médical salarié
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(hors interne et étudiant)</t>
    </r>
  </si>
  <si>
    <r>
      <t>Coût moyen du Personnel interne et étudiant salarié</t>
    </r>
    <r>
      <rPr>
        <sz val="11"/>
        <rFont val="Arial"/>
        <family val="2"/>
      </rPr>
      <t xml:space="preserve"> </t>
    </r>
  </si>
  <si>
    <t>Total des charges gérèes par la pharmacie (clé )
Tout les comptes de titre 2 sauf les comptes de sous-traitance (611)</t>
  </si>
  <si>
    <t>NON</t>
  </si>
  <si>
    <t>Restant à affecter : le périmètre est variable selon la variable à recueillir (Cf Guides des clés/UO)</t>
  </si>
  <si>
    <t>Charges de personnel médical salarié (hors internes et étudiants)</t>
  </si>
  <si>
    <t xml:space="preserve">Charges de personnel interne et étudiant salariés </t>
  </si>
  <si>
    <t>Remboursement sur rémunérations du personnel médical (PI)</t>
  </si>
  <si>
    <t>Remboursements obtenus sur impôts, taxes et versements assimilés sur rémunérations (administration des impôts)-PI</t>
  </si>
  <si>
    <t>Remboursements obtenus sur impôts, taxes et versements assimilés sur rémunérations (autres organismes)-PI</t>
  </si>
  <si>
    <t>Remboursement sur autres charges sociales (PI)</t>
  </si>
  <si>
    <t>Internes et étudiants (PI)</t>
  </si>
  <si>
    <t>Montant 2016</t>
  </si>
  <si>
    <r>
      <t xml:space="preserve">MCO
(Hors consultations et activité externe </t>
    </r>
    <r>
      <rPr>
        <b/>
        <sz val="9"/>
        <color rgb="FF000000"/>
        <rFont val="Arial"/>
        <family val="2"/>
      </rPr>
      <t>et hors SAMT</t>
    </r>
    <r>
      <rPr>
        <sz val="9"/>
        <color rgb="FF000000"/>
        <rFont val="Arial"/>
        <family val="2"/>
      </rPr>
      <t>)</t>
    </r>
  </si>
  <si>
    <t>MCO
(consultations et activité externe)</t>
  </si>
  <si>
    <t>Charges PM_REMU nettées des comptes 6…9
 (pm_remu-PT3PMX9)</t>
  </si>
  <si>
    <t>Charges PI_REMU nettées des comptes 6…9
 (pi_remu-PT3PIX9)</t>
  </si>
  <si>
    <t>Charges PNM_REMU nettées des comptes 6…9
 (pnm_remu-PT3PNMX9)</t>
  </si>
  <si>
    <t>TOTAL des charges indirectes (G)</t>
  </si>
  <si>
    <t>Marge sur coût complet calculée (H) = (A) - (J)</t>
  </si>
  <si>
    <t>TOTAL des charges nettes majorées (J) = (B) +(G)</t>
  </si>
  <si>
    <t>tot_subsid</t>
  </si>
  <si>
    <t>alerte</t>
  </si>
  <si>
    <t>Produits déductibles hors comptes se terminant en 9 des comptes 63 et 64</t>
  </si>
  <si>
    <t>Dont Charges sur exercice antérieur de personnel (PNM)</t>
  </si>
  <si>
    <t>Dont Charges sur exercice antérieur de personnel (PM)</t>
  </si>
  <si>
    <t xml:space="preserve">Nb de kilos de linge </t>
  </si>
  <si>
    <t>tot_cn_aux</t>
  </si>
  <si>
    <r>
      <rPr>
        <b/>
        <sz val="11"/>
        <color rgb="FF000000"/>
        <rFont val="Arial"/>
        <family val="2"/>
      </rPr>
      <t>Dans cet onglet, vous allez réaliser, par compte  :</t>
    </r>
    <r>
      <rPr>
        <sz val="10"/>
        <color rgb="FF000000"/>
        <rFont val="Arial"/>
        <family val="2"/>
      </rPr>
      <t xml:space="preserve">
►La saisie des charges et des produits déductibles de l'ensemble des SA paramétrées
</t>
    </r>
  </si>
  <si>
    <r>
      <rPr>
        <b/>
        <sz val="11"/>
        <color rgb="FF000000"/>
        <rFont val="Arial"/>
        <family val="2"/>
      </rPr>
      <t>Dans cet onglet, vous allez réaliser, par titre  :</t>
    </r>
    <r>
      <rPr>
        <sz val="10"/>
        <color rgb="FF000000"/>
        <rFont val="Arial"/>
        <family val="2"/>
      </rPr>
      <t xml:space="preserve">
►La saisie des charges incorporables et des produits déductibles de l'ensemble des SA paramétrées
</t>
    </r>
  </si>
  <si>
    <r>
      <rPr>
        <b/>
        <sz val="11"/>
        <color rgb="FF000000"/>
        <rFont val="Arial"/>
        <family val="2"/>
      </rPr>
      <t xml:space="preserve">Dans cet onglet, vous allez réaliser :
</t>
    </r>
    <r>
      <rPr>
        <sz val="10"/>
        <color rgb="FF000000"/>
        <rFont val="Arial"/>
        <family val="2"/>
      </rPr>
      <t>►La saisie des Charges incorporables et des Produits déductibles du CRP
►La saisie des Charges non incorporables et des Produits non déductibles du CRP
►A noter que les recettes liées à ces activités et au remboursement de frais des CRA sont non déductibles . Elles sont reportées dans l'onglet C_ind à visée de contrôle.</t>
    </r>
  </si>
  <si>
    <r>
      <rPr>
        <b/>
        <sz val="11"/>
        <rFont val="Arial"/>
        <family val="2"/>
      </rPr>
      <t xml:space="preserve">
Dans cet onglet, vous allez réaliser :</t>
    </r>
    <r>
      <rPr>
        <sz val="10"/>
        <rFont val="Arial"/>
        <family val="2"/>
      </rPr>
      <t xml:space="preserve">
►Vous allez réaliser la saisie des ETPR PM , PI et PNM pour les toutes SA
► Les différents coûts moyen du Personnel Médical (PM), Personne interne et étudiant (PI) et du Personnel Non Médical (PNM) seront calculés automatiquement</t>
    </r>
  </si>
  <si>
    <r>
      <rPr>
        <b/>
        <sz val="10"/>
        <color rgb="FF000000"/>
        <rFont val="Arial"/>
        <family val="2"/>
      </rPr>
      <t>Dans cet onglet, vous allez réaliser :</t>
    </r>
    <r>
      <rPr>
        <sz val="10"/>
        <color rgb="FF000000"/>
        <rFont val="Arial"/>
        <family val="2"/>
      </rPr>
      <t xml:space="preserve">
►La saisie des clés de répartitions de chaque SA de LGG, LM, STR consommées par les SA définitives
►La saisie de la production totale des UO  (UO de production comme le nombre de repas ou UO de gestion comme les m² pour la structure) pour chaque SA LGG, LM, STR et SAMT. A partir de 2016, toutes les UO sont recueillis au niveau de la totalité de l'ES, en utilisant les colonnes CONSO_AUT.
En jaune : le périmètre utilisé pour les clés de répartition.
►La saisie des UO des SA définitives en ligne 10 et 11.
Le Guide des clés/UO disponible sur le site de l'ATIH&gt;Retraitement comptable 2016 définit de façon plus précise la nature du recueil.
</t>
    </r>
  </si>
  <si>
    <t>Recueil des unités d'œuvre des fonctions définitives
Objectif : calculer les coûts d'UO de chaque fonction définitive</t>
  </si>
  <si>
    <t>Données sur les SA de LM, LGG et STR 
Objectifs : répondre à la question : selon la nature de la clé, que consomment les unités (SAC, SAMT …) et calcul de coût d'UO</t>
  </si>
  <si>
    <t>Recueil des clés et unités d'œuvre sur les SAMT 
Objectif : affecter les coûts de SAMT sur les fonctions défintives (quels sont les consommateurs de mes plateaux ?) et calculer le coût d'UO de chaque SAMT</t>
  </si>
  <si>
    <t>HAD (hors SAMT)</t>
  </si>
  <si>
    <r>
      <rPr>
        <b/>
        <sz val="11"/>
        <color rgb="FF000000"/>
        <rFont val="Arial"/>
        <family val="2"/>
      </rPr>
      <t>Dans cet onglet, vous allez réaliser :</t>
    </r>
    <r>
      <rPr>
        <sz val="10"/>
        <color rgb="FF000000"/>
        <rFont val="Arial"/>
        <family val="2"/>
      </rPr>
      <t xml:space="preserve">
►La saisie des charges indirectes consommées par les activités subsidiaires et budgets annexes.
►Les recettes liées à ces activités et au remboursement de frais des CRA ont été reportées de l'onglet CRP
</t>
    </r>
  </si>
  <si>
    <t>Vérification des clés</t>
  </si>
  <si>
    <t>L'import des données est fondé sur l'import cellule par cellule de l'onglet.</t>
  </si>
  <si>
    <t>COLONNES</t>
  </si>
  <si>
    <t>Il faut fournir au logiciel les coordonnées LIGNE, COLONNE puis la VALEUR DE LA CELLULE.</t>
  </si>
  <si>
    <t>A</t>
  </si>
  <si>
    <t>B</t>
  </si>
  <si>
    <t>C</t>
  </si>
  <si>
    <t>Import =</t>
  </si>
  <si>
    <t>D</t>
  </si>
  <si>
    <t>C;2;20</t>
  </si>
  <si>
    <t>E</t>
  </si>
  <si>
    <t>LIGNES</t>
  </si>
  <si>
    <t>Les noms des lignes et colonnes sont indiqués dans chaque onglet par les repères violets :</t>
  </si>
  <si>
    <r>
      <t>Exemple :</t>
    </r>
    <r>
      <rPr>
        <sz val="11"/>
        <color theme="1"/>
        <rFont val="Calibri"/>
        <family val="2"/>
        <scheme val="minor"/>
      </rPr>
      <t xml:space="preserve"> Onglet &lt;Recueil des UO&gt;</t>
    </r>
  </si>
  <si>
    <t>Noms des lignes :</t>
  </si>
  <si>
    <t>Nom des colonnes :</t>
  </si>
  <si>
    <t>uolgg_perso;9314;25</t>
  </si>
  <si>
    <t>Les codes de certaines sections s'appuyent sur les racines de l'arbre analytique.</t>
  </si>
  <si>
    <r>
      <t>Exemple :</t>
    </r>
    <r>
      <rPr>
        <sz val="11"/>
        <color theme="1"/>
        <rFont val="Calibri"/>
        <family val="2"/>
        <scheme val="minor"/>
      </rPr>
      <t xml:space="preserve"> Onglet &lt;Clé Cli&gt;</t>
    </r>
  </si>
  <si>
    <t>Leurs numéros sont propres à chaque établissement.</t>
  </si>
  <si>
    <t>Ces sections sont symbolisées par  le repère:</t>
  </si>
  <si>
    <t>WWW</t>
  </si>
  <si>
    <t>Pour les colonnes :</t>
  </si>
  <si>
    <t>WW</t>
  </si>
  <si>
    <t>Import (exemple) =</t>
  </si>
  <si>
    <t>Pour les lignes :</t>
  </si>
  <si>
    <t>9314;934121;30</t>
  </si>
  <si>
    <t>Consignes pour créer un fichier d'import pour le classeur de saisie ARCAnH RTC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</si>
</sst>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0\ &quot;€&quot;"/>
    <numFmt numFmtId="165" formatCode="#,##0\ &quot;€&quot;"/>
    <numFmt numFmtId="166" formatCode="0.0"/>
    <numFmt numFmtId="167" formatCode="#,##0.0"/>
    <numFmt numFmtId="168" formatCode="_-* #,##0.00\ _F_-;\-* #,##0.00\ _F_-;_-* &quot;-&quot;??\ _F_-;_-@_-"/>
    <numFmt numFmtId="169" formatCode="#0"/>
  </numFmts>
  <fonts count="13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sz val="9"/>
      <color indexed="56"/>
      <name val="Arial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9.9"/>
      <color indexed="12"/>
      <name val="Calibri"/>
      <family val="2"/>
    </font>
    <font>
      <sz val="10"/>
      <color indexed="18"/>
      <name val="Arial"/>
      <family val="2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8"/>
      <color theme="3"/>
      <name val="Cambria"/>
      <family val="1"/>
      <scheme val="major"/>
    </font>
    <font>
      <b/>
      <sz val="18"/>
      <color indexed="62"/>
      <name val="Cambria"/>
      <family val="1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9"/>
      <color theme="7" tint="-0.24979400006103702"/>
      <name val="Calibri"/>
      <family val="2"/>
      <scheme val="minor"/>
    </font>
    <font>
      <b/>
      <sz val="11"/>
      <color indexed="56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9"/>
      <color theme="7" tint="-0.24979400006103702"/>
      <name val="Arial"/>
      <family val="2"/>
    </font>
    <font>
      <i/>
      <sz val="10"/>
      <color indexed="56"/>
      <name val="Arial"/>
      <family val="2"/>
    </font>
    <font>
      <sz val="11"/>
      <color indexed="56"/>
      <name val="Arial"/>
      <family val="2"/>
    </font>
    <font>
      <b/>
      <sz val="10"/>
      <color indexed="56"/>
      <name val="Arial"/>
      <family val="2"/>
    </font>
    <font>
      <sz val="11"/>
      <color rgb="FFFF0000"/>
      <name val="Arial"/>
      <family val="2"/>
    </font>
    <font>
      <sz val="12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indexed="9"/>
      <name val="Arial"/>
      <family val="2"/>
    </font>
    <font>
      <sz val="10"/>
      <color rgb="FF003366"/>
      <name val="Arial"/>
      <family val="2"/>
    </font>
    <font>
      <b/>
      <sz val="20"/>
      <color theme="7" tint="-0.49980162968840602"/>
      <name val="Wingdings"/>
      <charset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rgb="FF003366"/>
      <name val="Arial"/>
      <family val="2"/>
    </font>
    <font>
      <b/>
      <sz val="9"/>
      <name val="Arial"/>
      <family val="2"/>
    </font>
    <font>
      <sz val="10"/>
      <color theme="7" tint="-0.24979400006103702"/>
      <name val="Arial"/>
      <family val="2"/>
    </font>
    <font>
      <b/>
      <sz val="14"/>
      <color rgb="FFFFFFFF"/>
      <name val="Arial"/>
      <family val="2"/>
    </font>
    <font>
      <u/>
      <sz val="8"/>
      <color indexed="12"/>
      <name val="Calibri"/>
      <family val="2"/>
    </font>
    <font>
      <sz val="9"/>
      <color theme="7" tint="-0.49980162968840602"/>
      <name val="Calibri"/>
      <family val="2"/>
      <scheme val="minor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9"/>
      <color indexed="18"/>
      <name val="Arial"/>
      <family val="2"/>
    </font>
    <font>
      <b/>
      <sz val="11"/>
      <color theme="3"/>
      <name val="Arial"/>
      <family val="2"/>
    </font>
    <font>
      <i/>
      <sz val="9"/>
      <color indexed="8"/>
      <name val="Arial"/>
      <family val="2"/>
    </font>
    <font>
      <b/>
      <sz val="11"/>
      <color theme="0"/>
      <name val="Arial"/>
      <family val="2"/>
    </font>
    <font>
      <b/>
      <sz val="9"/>
      <color indexed="10"/>
      <name val="Arial"/>
      <family val="2"/>
    </font>
    <font>
      <b/>
      <u/>
      <sz val="11"/>
      <color indexed="8"/>
      <name val="Arial"/>
      <family val="2"/>
    </font>
    <font>
      <sz val="11"/>
      <color rgb="FF000080"/>
      <name val="Arial"/>
      <family val="2"/>
    </font>
    <font>
      <sz val="10"/>
      <color rgb="FF000080"/>
      <name val="Arial"/>
      <family val="2"/>
    </font>
    <font>
      <u/>
      <sz val="9.9"/>
      <color theme="0"/>
      <name val="Calibri"/>
      <family val="2"/>
    </font>
    <font>
      <sz val="11"/>
      <color rgb="FF003366"/>
      <name val="Arial"/>
      <family val="2"/>
    </font>
    <font>
      <sz val="11"/>
      <color indexed="56"/>
      <name val="Calibri"/>
      <family val="2"/>
    </font>
    <font>
      <b/>
      <i/>
      <sz val="16"/>
      <color indexed="8"/>
      <name val="Arial"/>
      <family val="2"/>
    </font>
    <font>
      <b/>
      <sz val="9"/>
      <color indexed="57"/>
      <name val="Arial"/>
      <family val="2"/>
    </font>
    <font>
      <b/>
      <sz val="10"/>
      <color rgb="FFFFFFFF"/>
      <name val="Arial"/>
      <family val="2"/>
    </font>
    <font>
      <sz val="11"/>
      <color theme="7" tint="-0.24979400006103702"/>
      <name val="Arial"/>
      <family val="2"/>
    </font>
    <font>
      <b/>
      <sz val="10"/>
      <color indexed="8"/>
      <name val="Arial"/>
      <family val="2"/>
    </font>
    <font>
      <sz val="9"/>
      <color indexed="8"/>
      <name val="Calibri"/>
      <family val="2"/>
    </font>
    <font>
      <sz val="11"/>
      <name val="Arial"/>
      <family val="2"/>
    </font>
    <font>
      <b/>
      <sz val="20"/>
      <color theme="7" tint="-0.24979400006103702"/>
      <name val="Wingdings"/>
      <charset val="2"/>
    </font>
    <font>
      <sz val="10"/>
      <color indexed="56"/>
      <name val="Wingdings"/>
      <charset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i/>
      <sz val="9"/>
      <color rgb="FF000000"/>
      <name val="Times New Roman"/>
      <family val="1"/>
    </font>
    <font>
      <b/>
      <i/>
      <sz val="9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9.9"/>
      <color rgb="FF000000"/>
      <name val="Calibri"/>
      <family val="2"/>
    </font>
    <font>
      <b/>
      <sz val="12"/>
      <color rgb="FF00000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4"/>
      <color rgb="FF000000"/>
      <name val="Arial"/>
      <family val="2"/>
    </font>
    <font>
      <b/>
      <sz val="20"/>
      <name val="Wingdings"/>
      <charset val="2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0"/>
      <color theme="4"/>
      <name val="Arial"/>
      <family val="2"/>
    </font>
    <font>
      <b/>
      <sz val="11"/>
      <color theme="1" tint="0.499984740745262"/>
      <name val="Arial"/>
      <family val="2"/>
    </font>
    <font>
      <u/>
      <sz val="9.9"/>
      <color theme="1" tint="0.499984740745262"/>
      <name val="Calibri"/>
      <family val="2"/>
    </font>
    <font>
      <sz val="9"/>
      <color theme="1" tint="0.499984740745262"/>
      <name val="Arial"/>
      <family val="2"/>
    </font>
    <font>
      <b/>
      <sz val="8"/>
      <color rgb="FF000000"/>
      <name val="Arial"/>
      <family val="2"/>
    </font>
    <font>
      <b/>
      <sz val="11"/>
      <color indexed="8"/>
      <name val="Arial"/>
      <family val="2"/>
    </font>
    <font>
      <sz val="9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7" tint="-0.249977111117893"/>
      <name val="Aharoni"/>
      <charset val="177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7" tint="-0.499984740745262"/>
      <name val="Wingdings"/>
      <charset val="2"/>
    </font>
    <font>
      <b/>
      <sz val="20"/>
      <color theme="7" tint="-0.499984740745262"/>
      <name val="Wingdings"/>
      <charset val="2"/>
    </font>
    <font>
      <sz val="9"/>
      <color theme="7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542222357860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rgb="FF000000"/>
      </patternFill>
    </fill>
    <fill>
      <patternFill patternType="solid">
        <fgColor rgb="FF9966FF"/>
        <bgColor indexed="64"/>
      </patternFill>
    </fill>
    <fill>
      <patternFill patternType="solid">
        <fgColor theme="9" tint="-0.2497940000610370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rgb="FF000000"/>
      </patternFill>
    </fill>
    <fill>
      <patternFill patternType="solid">
        <fgColor rgb="FF99CC0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rgb="FFEEECE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56"/>
      </bottom>
      <diagonal/>
    </border>
    <border>
      <left style="hair">
        <color rgb="FF003366"/>
      </left>
      <right style="hair">
        <color rgb="FF003366"/>
      </right>
      <top style="hair">
        <color rgb="FF003366"/>
      </top>
      <bottom style="hair">
        <color rgb="FF003366"/>
      </bottom>
      <diagonal/>
    </border>
    <border>
      <left style="hair">
        <color rgb="FF003366"/>
      </left>
      <right style="hair">
        <color rgb="FF003366"/>
      </right>
      <top style="hair">
        <color rgb="FF0033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rgb="FF003366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3366"/>
      </left>
      <right style="thin">
        <color rgb="FF003366"/>
      </right>
      <top style="thin">
        <color indexed="64"/>
      </top>
      <bottom style="thin">
        <color rgb="FF003366"/>
      </bottom>
      <diagonal/>
    </border>
    <border>
      <left style="hair">
        <color rgb="FF003366"/>
      </left>
      <right style="hair">
        <color rgb="FF003366"/>
      </right>
      <top style="hair">
        <color rgb="FF003366"/>
      </top>
      <bottom/>
      <diagonal/>
    </border>
    <border>
      <left style="hair">
        <color rgb="FF003366"/>
      </left>
      <right/>
      <top style="hair">
        <color rgb="FF003366"/>
      </top>
      <bottom style="hair">
        <color rgb="FF003366"/>
      </bottom>
      <diagonal/>
    </border>
    <border>
      <left/>
      <right style="hair">
        <color rgb="FF003366"/>
      </right>
      <top style="hair">
        <color rgb="FF003366"/>
      </top>
      <bottom style="hair">
        <color rgb="FF003366"/>
      </bottom>
      <diagonal/>
    </border>
    <border>
      <left style="hair">
        <color rgb="FF003366"/>
      </left>
      <right style="hair">
        <color rgb="FF003366"/>
      </right>
      <top/>
      <bottom/>
      <diagonal/>
    </border>
    <border>
      <left style="hair">
        <color rgb="FF003366"/>
      </left>
      <right style="hair">
        <color rgb="FF003366"/>
      </right>
      <top/>
      <bottom style="hair">
        <color rgb="FF003366"/>
      </bottom>
      <diagonal/>
    </border>
    <border>
      <left style="thin">
        <color rgb="FF003366"/>
      </left>
      <right style="dotted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rgb="FF003366"/>
      </left>
      <right/>
      <top style="thin">
        <color rgb="FF003366"/>
      </top>
      <bottom style="hair">
        <color rgb="FF003366"/>
      </bottom>
      <diagonal/>
    </border>
    <border>
      <left style="thin">
        <color rgb="FF003366"/>
      </left>
      <right/>
      <top style="hair">
        <color rgb="FF003366"/>
      </top>
      <bottom style="hair">
        <color rgb="FF003366"/>
      </bottom>
      <diagonal/>
    </border>
    <border>
      <left style="thin">
        <color indexed="64"/>
      </left>
      <right/>
      <top style="thin">
        <color indexed="64"/>
      </top>
      <bottom style="thin">
        <color rgb="FF003366"/>
      </bottom>
      <diagonal/>
    </border>
    <border>
      <left style="hair">
        <color rgb="FF003366"/>
      </left>
      <right style="thin">
        <color indexed="64"/>
      </right>
      <top style="hair">
        <color rgb="FF003366"/>
      </top>
      <bottom style="thin">
        <color indexed="64"/>
      </bottom>
      <diagonal/>
    </border>
    <border>
      <left style="thin">
        <color rgb="FF003366"/>
      </left>
      <right style="thin">
        <color indexed="64"/>
      </right>
      <top style="thin">
        <color indexed="64"/>
      </top>
      <bottom style="thin">
        <color rgb="FF003366"/>
      </bottom>
      <diagonal/>
    </border>
    <border>
      <left/>
      <right style="thin">
        <color rgb="FF003366"/>
      </right>
      <top style="thin">
        <color rgb="FF003366"/>
      </top>
      <bottom style="hair">
        <color rgb="FF003366"/>
      </bottom>
      <diagonal/>
    </border>
    <border>
      <left/>
      <right style="thin">
        <color rgb="FF003366"/>
      </right>
      <top style="hair">
        <color rgb="FF003366"/>
      </top>
      <bottom style="hair">
        <color rgb="FF003366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rgb="FF003366"/>
      </right>
      <top style="hair">
        <color rgb="FF003366"/>
      </top>
      <bottom style="thin">
        <color rgb="FF003366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3366"/>
      </left>
      <right/>
      <top style="hair">
        <color rgb="FF003366"/>
      </top>
      <bottom style="thin">
        <color rgb="FF003366"/>
      </bottom>
      <diagonal/>
    </border>
    <border>
      <left style="hair">
        <color rgb="FF003366"/>
      </left>
      <right style="thin">
        <color indexed="64"/>
      </right>
      <top style="hair">
        <color rgb="FF003366"/>
      </top>
      <bottom style="hair">
        <color rgb="FF003366"/>
      </bottom>
      <diagonal/>
    </border>
    <border>
      <left style="thin">
        <color rgb="FF003366"/>
      </left>
      <right/>
      <top/>
      <bottom style="thin">
        <color rgb="FF003366"/>
      </bottom>
      <diagonal/>
    </border>
    <border>
      <left style="hair">
        <color rgb="FF003366"/>
      </left>
      <right style="thin">
        <color rgb="FF003366"/>
      </right>
      <top/>
      <bottom style="thin">
        <color indexed="64"/>
      </bottom>
      <diagonal/>
    </border>
    <border>
      <left/>
      <right/>
      <top/>
      <bottom style="thin">
        <color rgb="FF003366"/>
      </bottom>
      <diagonal/>
    </border>
    <border>
      <left/>
      <right/>
      <top style="thin">
        <color rgb="FF003366"/>
      </top>
      <bottom style="hair">
        <color rgb="FF003366"/>
      </bottom>
      <diagonal/>
    </border>
    <border>
      <left style="hair">
        <color indexed="56"/>
      </left>
      <right style="hair">
        <color indexed="56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76">
    <xf numFmtId="0" fontId="0" fillId="0" borderId="0"/>
    <xf numFmtId="0" fontId="1" fillId="2" borderId="0" applyNumberFormat="0" applyBorder="0" applyAlignment="0" applyProtection="0"/>
    <xf numFmtId="0" fontId="97" fillId="3" borderId="0" applyNumberFormat="0" applyBorder="0" applyAlignment="0" applyProtection="0"/>
    <xf numFmtId="0" fontId="1" fillId="4" borderId="0" applyNumberFormat="0" applyBorder="0" applyAlignment="0" applyProtection="0"/>
    <xf numFmtId="0" fontId="97" fillId="5" borderId="0" applyNumberFormat="0" applyBorder="0" applyAlignment="0" applyProtection="0"/>
    <xf numFmtId="0" fontId="1" fillId="4" borderId="0" applyNumberFormat="0" applyBorder="0" applyAlignment="0" applyProtection="0"/>
    <xf numFmtId="0" fontId="97" fillId="6" borderId="0" applyNumberFormat="0" applyBorder="0" applyAlignment="0" applyProtection="0"/>
    <xf numFmtId="0" fontId="1" fillId="7" borderId="0" applyNumberFormat="0" applyBorder="0" applyAlignment="0" applyProtection="0"/>
    <xf numFmtId="0" fontId="97" fillId="8" borderId="0" applyNumberFormat="0" applyBorder="0" applyAlignment="0" applyProtection="0"/>
    <xf numFmtId="0" fontId="1" fillId="2" borderId="0" applyNumberFormat="0" applyBorder="0" applyAlignment="0" applyProtection="0"/>
    <xf numFmtId="0" fontId="97" fillId="9" borderId="0" applyNumberFormat="0" applyBorder="0" applyAlignment="0" applyProtection="0"/>
    <xf numFmtId="0" fontId="1" fillId="4" borderId="0" applyNumberFormat="0" applyBorder="0" applyAlignment="0" applyProtection="0"/>
    <xf numFmtId="0" fontId="97" fillId="10" borderId="0" applyNumberFormat="0" applyBorder="0" applyAlignment="0" applyProtection="0"/>
    <xf numFmtId="0" fontId="97" fillId="3" borderId="0" applyNumberFormat="0" applyBorder="0" applyAlignment="0" applyProtection="0"/>
    <xf numFmtId="0" fontId="1" fillId="2" borderId="0" applyNumberFormat="0" applyBorder="0" applyAlignment="0" applyProtection="0"/>
    <xf numFmtId="0" fontId="97" fillId="3" borderId="0" applyNumberFormat="0" applyBorder="0" applyAlignment="0" applyProtection="0"/>
    <xf numFmtId="0" fontId="97" fillId="5" borderId="0" applyNumberFormat="0" applyBorder="0" applyAlignment="0" applyProtection="0"/>
    <xf numFmtId="0" fontId="1" fillId="4" borderId="0" applyNumberFormat="0" applyBorder="0" applyAlignment="0" applyProtection="0"/>
    <xf numFmtId="0" fontId="97" fillId="5" borderId="0" applyNumberFormat="0" applyBorder="0" applyAlignment="0" applyProtection="0"/>
    <xf numFmtId="0" fontId="97" fillId="6" borderId="0" applyNumberFormat="0" applyBorder="0" applyAlignment="0" applyProtection="0"/>
    <xf numFmtId="0" fontId="1" fillId="4" borderId="0" applyNumberFormat="0" applyBorder="0" applyAlignment="0" applyProtection="0"/>
    <xf numFmtId="0" fontId="97" fillId="6" borderId="0" applyNumberFormat="0" applyBorder="0" applyAlignment="0" applyProtection="0"/>
    <xf numFmtId="0" fontId="97" fillId="8" borderId="0" applyNumberFormat="0" applyBorder="0" applyAlignment="0" applyProtection="0"/>
    <xf numFmtId="0" fontId="1" fillId="7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1" fillId="2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1" fillId="4" borderId="0" applyNumberFormat="0" applyBorder="0" applyAlignment="0" applyProtection="0"/>
    <xf numFmtId="0" fontId="97" fillId="10" borderId="0" applyNumberFormat="0" applyBorder="0" applyAlignment="0" applyProtection="0"/>
    <xf numFmtId="0" fontId="1" fillId="7" borderId="0" applyNumberFormat="0" applyBorder="0" applyAlignment="0" applyProtection="0"/>
    <xf numFmtId="0" fontId="97" fillId="11" borderId="0" applyNumberFormat="0" applyBorder="0" applyAlignment="0" applyProtection="0"/>
    <xf numFmtId="0" fontId="1" fillId="12" borderId="0" applyNumberFormat="0" applyBorder="0" applyAlignment="0" applyProtection="0"/>
    <xf numFmtId="0" fontId="97" fillId="13" borderId="0" applyNumberFormat="0" applyBorder="0" applyAlignment="0" applyProtection="0"/>
    <xf numFmtId="0" fontId="1" fillId="14" borderId="0" applyNumberFormat="0" applyBorder="0" applyAlignment="0" applyProtection="0"/>
    <xf numFmtId="0" fontId="97" fillId="15" borderId="0" applyNumberFormat="0" applyBorder="0" applyAlignment="0" applyProtection="0"/>
    <xf numFmtId="0" fontId="1" fillId="12" borderId="0" applyNumberFormat="0" applyBorder="0" applyAlignment="0" applyProtection="0"/>
    <xf numFmtId="0" fontId="97" fillId="16" borderId="0" applyNumberFormat="0" applyBorder="0" applyAlignment="0" applyProtection="0"/>
    <xf numFmtId="0" fontId="1" fillId="7" borderId="0" applyNumberFormat="0" applyBorder="0" applyAlignment="0" applyProtection="0"/>
    <xf numFmtId="0" fontId="97" fillId="17" borderId="0" applyNumberFormat="0" applyBorder="0" applyAlignment="0" applyProtection="0"/>
    <xf numFmtId="0" fontId="1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1" fillId="7" borderId="0" applyNumberFormat="0" applyBorder="0" applyAlignment="0" applyProtection="0"/>
    <xf numFmtId="0" fontId="97" fillId="11" borderId="0" applyNumberFormat="0" applyBorder="0" applyAlignment="0" applyProtection="0"/>
    <xf numFmtId="0" fontId="97" fillId="13" borderId="0" applyNumberFormat="0" applyBorder="0" applyAlignment="0" applyProtection="0"/>
    <xf numFmtId="0" fontId="1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15" borderId="0" applyNumberFormat="0" applyBorder="0" applyAlignment="0" applyProtection="0"/>
    <xf numFmtId="0" fontId="1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1" fillId="12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1" fillId="7" borderId="0" applyNumberFormat="0" applyBorder="0" applyAlignment="0" applyProtection="0"/>
    <xf numFmtId="0" fontId="97" fillId="17" borderId="0" applyNumberFormat="0" applyBorder="0" applyAlignment="0" applyProtection="0"/>
    <xf numFmtId="0" fontId="97" fillId="19" borderId="0" applyNumberFormat="0" applyBorder="0" applyAlignment="0" applyProtection="0"/>
    <xf numFmtId="0" fontId="1" fillId="18" borderId="0" applyNumberFormat="0" applyBorder="0" applyAlignment="0" applyProtection="0"/>
    <xf numFmtId="0" fontId="97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12" borderId="0" applyNumberFormat="0" applyBorder="0" applyAlignment="0" applyProtection="0"/>
    <xf numFmtId="0" fontId="3" fillId="24" borderId="0" applyNumberFormat="0" applyBorder="0" applyAlignment="0" applyProtection="0"/>
    <xf numFmtId="0" fontId="2" fillId="12" borderId="0" applyNumberFormat="0" applyBorder="0" applyAlignment="0" applyProtection="0"/>
    <xf numFmtId="0" fontId="3" fillId="25" borderId="0" applyNumberFormat="0" applyBorder="0" applyAlignment="0" applyProtection="0"/>
    <xf numFmtId="0" fontId="2" fillId="20" borderId="0" applyNumberFormat="0" applyBorder="0" applyAlignment="0" applyProtection="0"/>
    <xf numFmtId="0" fontId="3" fillId="26" borderId="0" applyNumberFormat="0" applyBorder="0" applyAlignment="0" applyProtection="0"/>
    <xf numFmtId="0" fontId="2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2" fillId="20" borderId="0" applyNumberFormat="0" applyBorder="0" applyAlignment="0" applyProtection="0"/>
    <xf numFmtId="0" fontId="3" fillId="23" borderId="0" applyNumberFormat="0" applyBorder="0" applyAlignment="0" applyProtection="0"/>
    <xf numFmtId="0" fontId="2" fillId="22" borderId="0" applyNumberFormat="0" applyBorder="0" applyAlignment="0" applyProtection="0"/>
    <xf numFmtId="0" fontId="3" fillId="24" borderId="0" applyNumberFormat="0" applyBorder="0" applyAlignment="0" applyProtection="0"/>
    <xf numFmtId="0" fontId="2" fillId="12" borderId="0" applyNumberFormat="0" applyBorder="0" applyAlignment="0" applyProtection="0"/>
    <xf numFmtId="0" fontId="3" fillId="25" borderId="0" applyNumberFormat="0" applyBorder="0" applyAlignment="0" applyProtection="0"/>
    <xf numFmtId="0" fontId="2" fillId="12" borderId="0" applyNumberFormat="0" applyBorder="0" applyAlignment="0" applyProtection="0"/>
    <xf numFmtId="0" fontId="3" fillId="26" borderId="0" applyNumberFormat="0" applyBorder="0" applyAlignment="0" applyProtection="0"/>
    <xf numFmtId="0" fontId="2" fillId="20" borderId="0" applyNumberFormat="0" applyBorder="0" applyAlignment="0" applyProtection="0"/>
    <xf numFmtId="0" fontId="3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33" borderId="0" applyNumberFormat="0" applyBorder="0" applyAlignment="0" applyProtection="0"/>
    <xf numFmtId="0" fontId="7" fillId="0" borderId="1">
      <alignment horizontal="center" vertical="center" wrapText="1"/>
    </xf>
    <xf numFmtId="0" fontId="8" fillId="34" borderId="2" applyNumberFormat="0" applyAlignment="0" applyProtection="0"/>
    <xf numFmtId="0" fontId="8" fillId="34" borderId="2" applyNumberFormat="0" applyAlignment="0" applyProtection="0"/>
    <xf numFmtId="0" fontId="9" fillId="35" borderId="3" applyNumberFormat="0" applyAlignment="0" applyProtection="0"/>
    <xf numFmtId="0" fontId="9" fillId="35" borderId="3" applyNumberFormat="0" applyAlignment="0" applyProtection="0"/>
    <xf numFmtId="0" fontId="8" fillId="34" borderId="2" applyNumberFormat="0" applyAlignment="0" applyProtection="0"/>
    <xf numFmtId="0" fontId="8" fillId="34" borderId="2" applyNumberFormat="0" applyAlignment="0" applyProtection="0"/>
    <xf numFmtId="0" fontId="10" fillId="0" borderId="4" applyNumberFormat="0" applyFill="0" applyAlignment="0" applyProtection="0"/>
    <xf numFmtId="0" fontId="11" fillId="36" borderId="5" applyNumberFormat="0" applyAlignment="0" applyProtection="0"/>
    <xf numFmtId="0" fontId="12" fillId="30" borderId="6" applyNumberForma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97" fillId="37" borderId="8" applyNumberFormat="0" applyFon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4" fillId="38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9" borderId="0" applyNumberFormat="0" applyBorder="0" applyAlignment="0" applyProtection="0"/>
    <xf numFmtId="0" fontId="18" fillId="14" borderId="0" applyNumberFormat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4" fillId="38" borderId="3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6" fillId="33" borderId="0" applyNumberFormat="0" applyBorder="0" applyAlignment="0" applyProtection="0"/>
    <xf numFmtId="0" fontId="5" fillId="32" borderId="0" applyNumberFormat="0" applyBorder="0" applyAlignment="0" applyProtection="0"/>
    <xf numFmtId="3" fontId="7" fillId="40" borderId="1">
      <alignment vertical="center"/>
      <protection locked="0"/>
    </xf>
    <xf numFmtId="165" fontId="7" fillId="40" borderId="1">
      <alignment horizontal="right" vertical="center" wrapText="1"/>
      <protection locked="0"/>
    </xf>
    <xf numFmtId="4" fontId="7" fillId="40" borderId="1">
      <alignment vertical="center"/>
      <protection locked="0"/>
    </xf>
    <xf numFmtId="0" fontId="26" fillId="40" borderId="1">
      <alignment horizontal="left" vertical="center" wrapText="1"/>
      <protection locked="0"/>
    </xf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0" fillId="0" borderId="4" applyNumberFormat="0" applyFill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7" fillId="37" borderId="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97" fillId="37" borderId="8" applyNumberFormat="0" applyFont="0" applyAlignment="0" applyProtection="0"/>
    <xf numFmtId="0" fontId="33" fillId="35" borderId="16" applyNumberFormat="0" applyAlignment="0" applyProtection="0"/>
    <xf numFmtId="0" fontId="34" fillId="34" borderId="17" applyNumberFormat="0" applyAlignment="0" applyProtection="0"/>
    <xf numFmtId="0" fontId="34" fillId="34" borderId="17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14" borderId="0" applyNumberFormat="0" applyBorder="0" applyAlignment="0" applyProtection="0"/>
    <xf numFmtId="0" fontId="17" fillId="39" borderId="0" applyNumberFormat="0" applyBorder="0" applyAlignment="0" applyProtection="0"/>
    <xf numFmtId="0" fontId="34" fillId="34" borderId="17" applyNumberFormat="0" applyAlignment="0" applyProtection="0"/>
    <xf numFmtId="0" fontId="34" fillId="34" borderId="17" applyNumberFormat="0" applyAlignment="0" applyProtection="0"/>
    <xf numFmtId="0" fontId="33" fillId="35" borderId="16" applyNumberFormat="0" applyAlignment="0" applyProtection="0"/>
    <xf numFmtId="0" fontId="35" fillId="43" borderId="1">
      <alignment vertical="center"/>
    </xf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2" fillId="0" borderId="12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12" fillId="30" borderId="6" applyNumberFormat="0" applyAlignment="0" applyProtection="0"/>
    <xf numFmtId="0" fontId="11" fillId="36" borderId="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7" fillId="3" borderId="0" applyNumberFormat="0" applyBorder="0" applyAlignment="0" applyProtection="0"/>
    <xf numFmtId="0" fontId="97" fillId="5" borderId="0" applyNumberFormat="0" applyBorder="0" applyAlignment="0" applyProtection="0"/>
    <xf numFmtId="0" fontId="97" fillId="6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97" fillId="13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32" borderId="0" applyNumberFormat="0" applyBorder="0" applyAlignment="0" applyProtection="0"/>
    <xf numFmtId="0" fontId="9" fillId="35" borderId="3" applyNumberFormat="0" applyAlignment="0" applyProtection="0"/>
    <xf numFmtId="0" fontId="11" fillId="36" borderId="5" applyNumberFormat="0" applyAlignment="0" applyProtection="0"/>
    <xf numFmtId="0" fontId="15" fillId="0" borderId="0" applyNumberFormat="0" applyFill="0" applyBorder="0" applyAlignment="0" applyProtection="0"/>
    <xf numFmtId="0" fontId="17" fillId="39" borderId="0" applyNumberFormat="0" applyBorder="0" applyAlignment="0" applyProtection="0"/>
    <xf numFmtId="0" fontId="19" fillId="0" borderId="9" applyNumberFormat="0" applyFill="0" applyAlignment="0" applyProtection="0"/>
    <xf numFmtId="0" fontId="21" fillId="0" borderId="11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4" fillId="38" borderId="3" applyNumberFormat="0" applyAlignment="0" applyProtection="0"/>
    <xf numFmtId="0" fontId="28" fillId="0" borderId="15" applyNumberFormat="0" applyFill="0" applyAlignment="0" applyProtection="0"/>
    <xf numFmtId="0" fontId="30" fillId="41" borderId="0" applyNumberFormat="0" applyBorder="0" applyAlignment="0" applyProtection="0"/>
    <xf numFmtId="0" fontId="97" fillId="37" borderId="8" applyNumberFormat="0" applyFont="0" applyAlignment="0" applyProtection="0"/>
    <xf numFmtId="0" fontId="33" fillId="35" borderId="16" applyNumberFormat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97" fillId="0" borderId="0" applyFont="0" applyFill="0" applyBorder="0" applyAlignment="0" applyProtection="0"/>
  </cellStyleXfs>
  <cellXfs count="634">
    <xf numFmtId="0" fontId="0" fillId="0" borderId="0" xfId="0"/>
    <xf numFmtId="0" fontId="40" fillId="34" borderId="0" xfId="0" applyFont="1" applyFill="1"/>
    <xf numFmtId="0" fontId="40" fillId="0" borderId="0" xfId="0" applyFont="1"/>
    <xf numFmtId="0" fontId="47" fillId="0" borderId="0" xfId="0" applyFont="1" applyAlignment="1">
      <alignment horizontal="left" vertical="center"/>
    </xf>
    <xf numFmtId="0" fontId="41" fillId="34" borderId="0" xfId="0" applyFont="1" applyFill="1"/>
    <xf numFmtId="0" fontId="35" fillId="0" borderId="0" xfId="0" applyFont="1" applyAlignment="1">
      <alignment horizontal="left" vertical="center"/>
    </xf>
    <xf numFmtId="0" fontId="41" fillId="0" borderId="0" xfId="0" applyFont="1"/>
    <xf numFmtId="0" fontId="47" fillId="0" borderId="0" xfId="0" applyFont="1" applyAlignment="1">
      <alignment vertical="center"/>
    </xf>
    <xf numFmtId="0" fontId="25" fillId="0" borderId="0" xfId="153" applyBorder="1" applyAlignment="1" applyProtection="1">
      <alignment vertical="center"/>
    </xf>
    <xf numFmtId="0" fontId="25" fillId="0" borderId="0" xfId="153" applyBorder="1" applyAlignment="1" applyProtection="1">
      <alignment horizontal="left" vertical="center"/>
    </xf>
    <xf numFmtId="164" fontId="51" fillId="0" borderId="0" xfId="0" applyNumberFormat="1" applyFont="1" applyAlignment="1">
      <alignment horizontal="left" vertical="center"/>
    </xf>
    <xf numFmtId="0" fontId="46" fillId="0" borderId="0" xfId="0" applyFont="1" applyAlignment="1">
      <alignment vertical="center"/>
    </xf>
    <xf numFmtId="0" fontId="55" fillId="34" borderId="0" xfId="0" applyFont="1" applyFill="1"/>
    <xf numFmtId="0" fontId="46" fillId="0" borderId="0" xfId="0" applyFont="1" applyFill="1" applyBorder="1" applyAlignment="1">
      <alignment vertical="center"/>
    </xf>
    <xf numFmtId="0" fontId="57" fillId="49" borderId="0" xfId="0" applyFont="1" applyFill="1" applyBorder="1" applyAlignment="1" applyProtection="1">
      <alignment vertical="center" wrapText="1"/>
    </xf>
    <xf numFmtId="0" fontId="40" fillId="0" borderId="0" xfId="0" applyFont="1" applyAlignment="1">
      <alignment vertical="center"/>
    </xf>
    <xf numFmtId="0" fontId="58" fillId="0" borderId="0" xfId="0" applyFont="1"/>
    <xf numFmtId="0" fontId="46" fillId="0" borderId="0" xfId="0" applyFont="1" applyFill="1" applyAlignment="1">
      <alignment horizontal="center"/>
    </xf>
    <xf numFmtId="0" fontId="53" fillId="0" borderId="0" xfId="0" applyFont="1" applyAlignment="1">
      <alignment vertical="center"/>
    </xf>
    <xf numFmtId="0" fontId="46" fillId="0" borderId="0" xfId="0" applyFont="1"/>
    <xf numFmtId="0" fontId="4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0" fillId="34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61" fillId="0" borderId="0" xfId="0" applyFont="1"/>
    <xf numFmtId="0" fontId="57" fillId="49" borderId="0" xfId="0" applyFont="1" applyFill="1" applyBorder="1" applyAlignment="1">
      <alignment vertical="center" wrapText="1"/>
    </xf>
    <xf numFmtId="0" fontId="51" fillId="34" borderId="0" xfId="0" applyFont="1" applyFill="1" applyAlignment="1">
      <alignment vertical="center"/>
    </xf>
    <xf numFmtId="0" fontId="62" fillId="0" borderId="0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62" fillId="34" borderId="0" xfId="0" applyFont="1" applyFill="1" applyBorder="1" applyAlignment="1">
      <alignment vertical="center"/>
    </xf>
    <xf numFmtId="0" fontId="63" fillId="49" borderId="0" xfId="0" applyFont="1" applyFill="1" applyBorder="1" applyAlignment="1" applyProtection="1">
      <alignment vertical="center"/>
    </xf>
    <xf numFmtId="0" fontId="57" fillId="49" borderId="0" xfId="0" applyFont="1" applyFill="1" applyBorder="1" applyAlignment="1" applyProtection="1">
      <alignment vertical="center"/>
    </xf>
    <xf numFmtId="0" fontId="66" fillId="0" borderId="0" xfId="0" applyFont="1"/>
    <xf numFmtId="0" fontId="40" fillId="0" borderId="0" xfId="0" applyFont="1" applyAlignment="1">
      <alignment vertical="top"/>
    </xf>
    <xf numFmtId="0" fontId="40" fillId="0" borderId="0" xfId="0" applyFont="1" applyAlignment="1">
      <alignment horizontal="center"/>
    </xf>
    <xf numFmtId="0" fontId="25" fillId="0" borderId="20" xfId="153" applyFill="1" applyBorder="1" applyAlignment="1" applyProtection="1">
      <alignment vertical="center"/>
    </xf>
    <xf numFmtId="0" fontId="62" fillId="0" borderId="0" xfId="0" applyFont="1" applyFill="1" applyAlignment="1">
      <alignment vertical="center"/>
    </xf>
    <xf numFmtId="0" fontId="62" fillId="34" borderId="0" xfId="0" applyFont="1" applyFill="1" applyAlignment="1">
      <alignment vertical="center"/>
    </xf>
    <xf numFmtId="0" fontId="46" fillId="0" borderId="0" xfId="0" applyFont="1" applyAlignment="1">
      <alignment vertical="top"/>
    </xf>
    <xf numFmtId="0" fontId="58" fillId="0" borderId="0" xfId="0" applyFont="1" applyAlignment="1">
      <alignment horizontal="center"/>
    </xf>
    <xf numFmtId="0" fontId="72" fillId="0" borderId="0" xfId="153" applyFont="1" applyBorder="1" applyAlignment="1" applyProtection="1">
      <alignment vertical="center"/>
    </xf>
    <xf numFmtId="0" fontId="51" fillId="0" borderId="0" xfId="0" applyFont="1" applyAlignment="1">
      <alignment horizontal="left" vertical="center"/>
    </xf>
    <xf numFmtId="0" fontId="40" fillId="0" borderId="0" xfId="0" applyFont="1" applyFill="1" applyBorder="1"/>
    <xf numFmtId="0" fontId="53" fillId="0" borderId="0" xfId="0" applyFont="1" applyAlignment="1">
      <alignment horizontal="left" vertical="center"/>
    </xf>
    <xf numFmtId="0" fontId="69" fillId="34" borderId="0" xfId="0" applyFont="1" applyFill="1" applyProtection="1"/>
    <xf numFmtId="0" fontId="55" fillId="34" borderId="0" xfId="0" applyFont="1" applyFill="1" applyProtection="1"/>
    <xf numFmtId="0" fontId="70" fillId="0" borderId="0" xfId="0" applyFont="1" applyFill="1" applyAlignment="1">
      <alignment vertical="center"/>
    </xf>
    <xf numFmtId="0" fontId="65" fillId="54" borderId="0" xfId="0" applyFont="1" applyFill="1" applyBorder="1" applyAlignment="1" applyProtection="1">
      <alignment horizontal="center" vertical="center" wrapText="1"/>
    </xf>
    <xf numFmtId="0" fontId="51" fillId="0" borderId="0" xfId="0" applyFont="1"/>
    <xf numFmtId="0" fontId="40" fillId="0" borderId="0" xfId="0" applyFont="1" applyBorder="1"/>
    <xf numFmtId="0" fontId="67" fillId="0" borderId="0" xfId="0" applyFont="1"/>
    <xf numFmtId="0" fontId="76" fillId="56" borderId="22" xfId="0" applyFont="1" applyFill="1" applyBorder="1" applyAlignment="1">
      <alignment horizontal="left" vertical="center" wrapText="1"/>
    </xf>
    <xf numFmtId="0" fontId="53" fillId="34" borderId="0" xfId="0" applyFont="1" applyFill="1" applyAlignment="1">
      <alignment vertical="center"/>
    </xf>
    <xf numFmtId="0" fontId="51" fillId="0" borderId="0" xfId="0" applyFont="1" applyAlignment="1">
      <alignment vertical="center" wrapText="1"/>
    </xf>
    <xf numFmtId="0" fontId="79" fillId="0" borderId="0" xfId="0" applyFont="1" applyAlignment="1">
      <alignment vertical="center"/>
    </xf>
    <xf numFmtId="0" fontId="80" fillId="48" borderId="0" xfId="0" applyFont="1" applyFill="1" applyAlignment="1">
      <alignment vertical="center"/>
    </xf>
    <xf numFmtId="0" fontId="81" fillId="34" borderId="0" xfId="0" applyFont="1" applyFill="1" applyProtection="1"/>
    <xf numFmtId="0" fontId="76" fillId="0" borderId="0" xfId="0" applyFont="1" applyAlignment="1">
      <alignment horizontal="left" vertical="center" wrapText="1"/>
    </xf>
    <xf numFmtId="0" fontId="68" fillId="0" borderId="20" xfId="0" applyFont="1" applyFill="1" applyBorder="1" applyAlignment="1" applyProtection="1"/>
    <xf numFmtId="0" fontId="43" fillId="0" borderId="0" xfId="0" applyFont="1"/>
    <xf numFmtId="0" fontId="83" fillId="0" borderId="28" xfId="0" applyFont="1" applyFill="1" applyBorder="1" applyAlignment="1" applyProtection="1">
      <alignment horizontal="center" vertical="center" wrapText="1"/>
    </xf>
    <xf numFmtId="0" fontId="57" fillId="0" borderId="0" xfId="0" applyFont="1" applyFill="1" applyBorder="1"/>
    <xf numFmtId="0" fontId="86" fillId="49" borderId="0" xfId="0" applyFont="1" applyFill="1" applyBorder="1"/>
    <xf numFmtId="0" fontId="47" fillId="0" borderId="0" xfId="0" applyNumberFormat="1" applyFont="1" applyAlignment="1">
      <alignment horizontal="center" vertical="center"/>
    </xf>
    <xf numFmtId="0" fontId="87" fillId="0" borderId="0" xfId="0" applyFont="1"/>
    <xf numFmtId="0" fontId="44" fillId="34" borderId="0" xfId="0" applyFont="1" applyFill="1" applyAlignment="1">
      <alignment horizontal="center" vertical="center" wrapText="1"/>
    </xf>
    <xf numFmtId="0" fontId="57" fillId="0" borderId="0" xfId="0" applyFont="1" applyFill="1" applyBorder="1" applyAlignment="1">
      <alignment vertical="center" wrapText="1"/>
    </xf>
    <xf numFmtId="0" fontId="2" fillId="0" borderId="0" xfId="0" applyFont="1"/>
    <xf numFmtId="164" fontId="51" fillId="0" borderId="0" xfId="0" applyNumberFormat="1" applyFont="1" applyAlignment="1">
      <alignment vertical="center"/>
    </xf>
    <xf numFmtId="0" fontId="59" fillId="0" borderId="34" xfId="0" applyFont="1" applyFill="1" applyBorder="1" applyAlignment="1" applyProtection="1">
      <alignment horizontal="left" vertical="center" wrapText="1"/>
    </xf>
    <xf numFmtId="0" fontId="40" fillId="0" borderId="0" xfId="0" applyFont="1" applyAlignment="1">
      <alignment horizontal="left"/>
    </xf>
    <xf numFmtId="0" fontId="51" fillId="34" borderId="0" xfId="0" applyFont="1" applyFill="1" applyAlignment="1">
      <alignment vertical="center" wrapText="1"/>
    </xf>
    <xf numFmtId="0" fontId="62" fillId="34" borderId="0" xfId="0" applyFont="1" applyFill="1" applyBorder="1" applyAlignment="1">
      <alignment horizontal="right" vertical="center"/>
    </xf>
    <xf numFmtId="0" fontId="90" fillId="54" borderId="37" xfId="0" applyFont="1" applyFill="1" applyBorder="1" applyAlignment="1" applyProtection="1">
      <alignment vertical="center" wrapText="1"/>
    </xf>
    <xf numFmtId="0" fontId="51" fillId="0" borderId="0" xfId="0" applyFont="1" applyAlignment="1">
      <alignment horizontal="center" vertical="center" wrapText="1"/>
    </xf>
    <xf numFmtId="0" fontId="25" fillId="0" borderId="30" xfId="153" applyFill="1" applyBorder="1" applyAlignment="1" applyProtection="1">
      <alignment vertical="center"/>
    </xf>
    <xf numFmtId="0" fontId="46" fillId="0" borderId="0" xfId="0" applyFont="1" applyFill="1" applyAlignment="1">
      <alignment vertical="center"/>
    </xf>
    <xf numFmtId="0" fontId="91" fillId="0" borderId="0" xfId="0" applyFont="1" applyAlignment="1">
      <alignment vertical="center"/>
    </xf>
    <xf numFmtId="0" fontId="44" fillId="34" borderId="0" xfId="0" applyFont="1" applyFill="1" applyAlignment="1">
      <alignment horizontal="center" vertical="center"/>
    </xf>
    <xf numFmtId="0" fontId="83" fillId="0" borderId="39" xfId="0" applyFont="1" applyFill="1" applyBorder="1" applyAlignment="1" applyProtection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58" fillId="0" borderId="0" xfId="0" applyFont="1" applyAlignment="1">
      <alignment horizontal="left"/>
    </xf>
    <xf numFmtId="0" fontId="93" fillId="0" borderId="0" xfId="0" applyFont="1"/>
    <xf numFmtId="0" fontId="70" fillId="0" borderId="0" xfId="0" applyFont="1" applyAlignment="1">
      <alignment vertical="center"/>
    </xf>
    <xf numFmtId="49" fontId="84" fillId="43" borderId="40" xfId="0" applyNumberFormat="1" applyFont="1" applyFill="1" applyBorder="1" applyAlignment="1" applyProtection="1">
      <alignment vertical="center" wrapText="1"/>
    </xf>
    <xf numFmtId="0" fontId="91" fillId="0" borderId="0" xfId="0" applyFont="1" applyFill="1" applyAlignment="1">
      <alignment horizontal="center"/>
    </xf>
    <xf numFmtId="0" fontId="55" fillId="0" borderId="0" xfId="198" applyFont="1" applyFill="1" applyProtection="1"/>
    <xf numFmtId="0" fontId="40" fillId="34" borderId="0" xfId="0" applyNumberFormat="1" applyFont="1" applyFill="1"/>
    <xf numFmtId="0" fontId="68" fillId="0" borderId="20" xfId="0" applyFont="1" applyFill="1" applyBorder="1" applyAlignment="1" applyProtection="1">
      <alignment vertical="center" wrapText="1"/>
    </xf>
    <xf numFmtId="0" fontId="40" fillId="34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76" fillId="0" borderId="0" xfId="0" applyFont="1" applyAlignment="1">
      <alignment horizontal="left"/>
    </xf>
    <xf numFmtId="0" fontId="55" fillId="0" borderId="0" xfId="198" applyFont="1" applyProtection="1"/>
    <xf numFmtId="0" fontId="53" fillId="34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34" borderId="0" xfId="0" applyFont="1" applyFill="1" applyAlignment="1">
      <alignment vertical="center"/>
    </xf>
    <xf numFmtId="169" fontId="44" fillId="0" borderId="0" xfId="100" applyNumberFormat="1" applyFont="1" applyBorder="1" applyAlignment="1">
      <alignment horizontal="center" vertical="center" wrapText="1"/>
    </xf>
    <xf numFmtId="0" fontId="84" fillId="0" borderId="35" xfId="0" applyFont="1" applyFill="1" applyBorder="1" applyAlignment="1" applyProtection="1">
      <alignment vertical="center" wrapText="1"/>
    </xf>
    <xf numFmtId="0" fontId="84" fillId="0" borderId="36" xfId="0" applyFont="1" applyFill="1" applyBorder="1" applyAlignment="1" applyProtection="1">
      <alignment vertical="center" wrapText="1"/>
    </xf>
    <xf numFmtId="0" fontId="84" fillId="0" borderId="45" xfId="0" applyFont="1" applyFill="1" applyBorder="1" applyAlignment="1" applyProtection="1">
      <alignment vertical="center" wrapText="1"/>
    </xf>
    <xf numFmtId="0" fontId="59" fillId="0" borderId="27" xfId="0" applyFont="1" applyFill="1" applyBorder="1" applyAlignment="1" applyProtection="1">
      <alignment vertical="center" wrapText="1"/>
    </xf>
    <xf numFmtId="0" fontId="59" fillId="58" borderId="48" xfId="0" applyFont="1" applyFill="1" applyBorder="1" applyAlignment="1" applyProtection="1">
      <alignment vertical="center" wrapText="1"/>
    </xf>
    <xf numFmtId="0" fontId="59" fillId="0" borderId="47" xfId="0" applyFont="1" applyFill="1" applyBorder="1" applyAlignment="1" applyProtection="1">
      <alignment horizontal="left" vertical="center" wrapText="1"/>
    </xf>
    <xf numFmtId="0" fontId="59" fillId="0" borderId="49" xfId="0" applyFont="1" applyFill="1" applyBorder="1" applyAlignment="1" applyProtection="1">
      <alignment horizontal="left" vertical="center" wrapText="1"/>
    </xf>
    <xf numFmtId="0" fontId="57" fillId="49" borderId="50" xfId="0" applyFont="1" applyFill="1" applyBorder="1" applyAlignment="1" applyProtection="1">
      <alignment vertical="center" wrapText="1"/>
    </xf>
    <xf numFmtId="0" fontId="57" fillId="49" borderId="50" xfId="0" applyFont="1" applyFill="1" applyBorder="1" applyAlignment="1" applyProtection="1">
      <alignment vertical="center"/>
    </xf>
    <xf numFmtId="0" fontId="63" fillId="49" borderId="50" xfId="0" applyFont="1" applyFill="1" applyBorder="1" applyAlignment="1" applyProtection="1">
      <alignment vertical="center"/>
    </xf>
    <xf numFmtId="0" fontId="46" fillId="0" borderId="0" xfId="0" applyFont="1" applyFill="1" applyAlignment="1">
      <alignment horizontal="center" wrapText="1"/>
    </xf>
    <xf numFmtId="3" fontId="46" fillId="0" borderId="0" xfId="0" applyNumberFormat="1" applyFont="1" applyFill="1" applyAlignment="1">
      <alignment horizontal="center"/>
    </xf>
    <xf numFmtId="0" fontId="35" fillId="34" borderId="0" xfId="0" applyFont="1" applyFill="1"/>
    <xf numFmtId="49" fontId="84" fillId="43" borderId="41" xfId="0" applyNumberFormat="1" applyFont="1" applyFill="1" applyBorder="1" applyAlignment="1" applyProtection="1">
      <alignment vertical="center" wrapText="1"/>
    </xf>
    <xf numFmtId="49" fontId="84" fillId="43" borderId="43" xfId="0" applyNumberFormat="1" applyFont="1" applyFill="1" applyBorder="1" applyAlignment="1" applyProtection="1">
      <alignment vertical="center" wrapText="1"/>
    </xf>
    <xf numFmtId="0" fontId="25" fillId="0" borderId="0" xfId="153" applyBorder="1" applyAlignment="1" applyProtection="1">
      <alignment horizontal="left" vertical="center"/>
    </xf>
    <xf numFmtId="49" fontId="84" fillId="60" borderId="20" xfId="162" applyNumberFormat="1" applyFont="1" applyFill="1" applyBorder="1">
      <alignment horizontal="left" vertical="center" wrapText="1"/>
      <protection locked="0"/>
    </xf>
    <xf numFmtId="49" fontId="84" fillId="60" borderId="46" xfId="162" applyNumberFormat="1" applyFont="1" applyFill="1" applyBorder="1">
      <alignment horizontal="left" vertical="center" wrapText="1"/>
      <protection locked="0"/>
    </xf>
    <xf numFmtId="49" fontId="84" fillId="60" borderId="21" xfId="162" applyNumberFormat="1" applyFont="1" applyFill="1" applyBorder="1">
      <alignment horizontal="left" vertical="center" wrapText="1"/>
      <protection locked="0"/>
    </xf>
    <xf numFmtId="49" fontId="84" fillId="60" borderId="38" xfId="162" applyNumberFormat="1" applyFont="1" applyFill="1" applyBorder="1">
      <alignment horizontal="left" vertical="center" wrapText="1"/>
      <protection locked="0"/>
    </xf>
    <xf numFmtId="0" fontId="57" fillId="0" borderId="0" xfId="0" applyFont="1" applyAlignment="1">
      <alignment vertical="center"/>
    </xf>
    <xf numFmtId="0" fontId="57" fillId="0" borderId="0" xfId="0" applyFont="1" applyAlignment="1">
      <alignment vertical="center" wrapText="1"/>
    </xf>
    <xf numFmtId="0" fontId="99" fillId="0" borderId="0" xfId="0" applyFont="1" applyAlignment="1">
      <alignment vertical="center"/>
    </xf>
    <xf numFmtId="0" fontId="104" fillId="48" borderId="0" xfId="0" applyFont="1" applyFill="1" applyAlignment="1">
      <alignment vertical="center"/>
    </xf>
    <xf numFmtId="0" fontId="104" fillId="48" borderId="0" xfId="0" applyFont="1" applyFill="1" applyAlignment="1">
      <alignment vertical="center" wrapText="1"/>
    </xf>
    <xf numFmtId="0" fontId="98" fillId="0" borderId="0" xfId="0" applyFont="1" applyAlignment="1">
      <alignment vertical="center"/>
    </xf>
    <xf numFmtId="0" fontId="105" fillId="34" borderId="0" xfId="0" applyFont="1" applyFill="1" applyAlignment="1">
      <alignment horizontal="center" vertical="center"/>
    </xf>
    <xf numFmtId="0" fontId="106" fillId="0" borderId="0" xfId="0" applyFont="1" applyAlignment="1">
      <alignment horizontal="left" vertical="center"/>
    </xf>
    <xf numFmtId="0" fontId="108" fillId="0" borderId="0" xfId="153" applyFont="1" applyBorder="1" applyAlignment="1" applyProtection="1">
      <alignment vertical="center"/>
    </xf>
    <xf numFmtId="164" fontId="101" fillId="0" borderId="0" xfId="0" applyNumberFormat="1" applyFont="1" applyAlignment="1">
      <alignment horizontal="left" vertical="center"/>
    </xf>
    <xf numFmtId="0" fontId="101" fillId="0" borderId="0" xfId="0" applyFont="1" applyAlignment="1">
      <alignment horizontal="left" vertical="center"/>
    </xf>
    <xf numFmtId="0" fontId="110" fillId="0" borderId="0" xfId="195" applyFont="1" applyFill="1" applyBorder="1" applyAlignment="1" applyProtection="1">
      <alignment horizontal="center" vertical="center" wrapText="1"/>
    </xf>
    <xf numFmtId="0" fontId="111" fillId="0" borderId="0" xfId="0" applyNumberFormat="1" applyFont="1" applyAlignment="1">
      <alignment horizontal="center" vertical="center"/>
    </xf>
    <xf numFmtId="0" fontId="63" fillId="0" borderId="26" xfId="0" applyFont="1" applyFill="1" applyBorder="1" applyAlignment="1" applyProtection="1">
      <alignment horizontal="left" vertical="top" wrapText="1"/>
    </xf>
    <xf numFmtId="0" fontId="63" fillId="0" borderId="0" xfId="0" applyFont="1" applyFill="1" applyBorder="1" applyAlignment="1" applyProtection="1">
      <alignment horizontal="left" vertical="top" wrapText="1"/>
    </xf>
    <xf numFmtId="0" fontId="0" fillId="0" borderId="0" xfId="0" applyFill="1"/>
    <xf numFmtId="0" fontId="40" fillId="0" borderId="0" xfId="0" applyFont="1" applyFill="1"/>
    <xf numFmtId="0" fontId="40" fillId="0" borderId="0" xfId="0" applyFont="1" applyFill="1" applyAlignment="1">
      <alignment vertical="top"/>
    </xf>
    <xf numFmtId="0" fontId="58" fillId="0" borderId="0" xfId="0" applyFont="1" applyFill="1"/>
    <xf numFmtId="0" fontId="57" fillId="0" borderId="0" xfId="0" applyFont="1"/>
    <xf numFmtId="0" fontId="63" fillId="0" borderId="0" xfId="0" applyFont="1"/>
    <xf numFmtId="0" fontId="40" fillId="0" borderId="0" xfId="0" applyFont="1" applyFill="1" applyAlignment="1">
      <alignment vertical="center"/>
    </xf>
    <xf numFmtId="0" fontId="111" fillId="0" borderId="0" xfId="0" applyNumberFormat="1" applyFont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left" vertical="top" wrapText="1"/>
    </xf>
    <xf numFmtId="0" fontId="7" fillId="0" borderId="51" xfId="100" applyBorder="1" applyAlignment="1">
      <alignment horizontal="center" vertical="center" wrapText="1"/>
    </xf>
    <xf numFmtId="0" fontId="40" fillId="34" borderId="0" xfId="0" applyFont="1" applyFill="1"/>
    <xf numFmtId="0" fontId="40" fillId="0" borderId="0" xfId="0" applyFont="1"/>
    <xf numFmtId="0" fontId="47" fillId="0" borderId="0" xfId="0" applyFont="1" applyAlignment="1">
      <alignment horizontal="left" vertical="center"/>
    </xf>
    <xf numFmtId="0" fontId="41" fillId="34" borderId="0" xfId="0" applyFont="1" applyFill="1"/>
    <xf numFmtId="0" fontId="41" fillId="0" borderId="0" xfId="0" applyFont="1"/>
    <xf numFmtId="0" fontId="47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6" fillId="0" borderId="0" xfId="0" applyFont="1" applyFill="1" applyAlignment="1">
      <alignment horizontal="center"/>
    </xf>
    <xf numFmtId="0" fontId="51" fillId="0" borderId="0" xfId="0" applyFont="1"/>
    <xf numFmtId="169" fontId="44" fillId="0" borderId="0" xfId="100" applyNumberFormat="1" applyFont="1" applyBorder="1" applyAlignment="1">
      <alignment horizontal="center" vertical="center" wrapText="1"/>
    </xf>
    <xf numFmtId="3" fontId="46" fillId="0" borderId="0" xfId="0" applyNumberFormat="1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2" fillId="0" borderId="0" xfId="0" applyFont="1" applyFill="1"/>
    <xf numFmtId="0" fontId="94" fillId="0" borderId="0" xfId="0" applyFont="1"/>
    <xf numFmtId="0" fontId="55" fillId="0" borderId="0" xfId="0" applyFont="1"/>
    <xf numFmtId="0" fontId="94" fillId="34" borderId="0" xfId="0" applyFont="1" applyFill="1" applyBorder="1" applyAlignment="1">
      <alignment horizontal="center"/>
    </xf>
    <xf numFmtId="0" fontId="94" fillId="34" borderId="0" xfId="0" applyFont="1" applyFill="1" applyBorder="1" applyAlignment="1">
      <alignment vertical="center"/>
    </xf>
    <xf numFmtId="0" fontId="94" fillId="34" borderId="0" xfId="0" applyFont="1" applyFill="1"/>
    <xf numFmtId="0" fontId="94" fillId="34" borderId="0" xfId="0" applyFont="1" applyFill="1" applyBorder="1"/>
    <xf numFmtId="0" fontId="40" fillId="0" borderId="0" xfId="0" quotePrefix="1" applyFont="1"/>
    <xf numFmtId="0" fontId="91" fillId="0" borderId="0" xfId="0" applyFont="1" applyFill="1" applyBorder="1" applyAlignment="1">
      <alignment horizontal="center"/>
    </xf>
    <xf numFmtId="3" fontId="63" fillId="0" borderId="22" xfId="0" applyNumberFormat="1" applyFont="1" applyFill="1" applyBorder="1" applyAlignment="1" applyProtection="1">
      <alignment vertical="center"/>
    </xf>
    <xf numFmtId="0" fontId="53" fillId="0" borderId="0" xfId="0" applyFont="1" applyFill="1"/>
    <xf numFmtId="0" fontId="25" fillId="0" borderId="0" xfId="153" applyBorder="1" applyAlignment="1" applyProtection="1">
      <alignment horizontal="left" vertical="center"/>
    </xf>
    <xf numFmtId="0" fontId="76" fillId="56" borderId="22" xfId="0" applyFont="1" applyFill="1" applyBorder="1" applyAlignment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124" fillId="0" borderId="20" xfId="153" applyFont="1" applyFill="1" applyBorder="1" applyAlignment="1" applyProtection="1">
      <alignment vertical="center"/>
    </xf>
    <xf numFmtId="0" fontId="125" fillId="0" borderId="52" xfId="0" applyFont="1" applyBorder="1" applyAlignment="1">
      <alignment horizontal="right" wrapText="1"/>
    </xf>
    <xf numFmtId="0" fontId="40" fillId="0" borderId="52" xfId="0" applyFont="1" applyBorder="1"/>
    <xf numFmtId="0" fontId="40" fillId="0" borderId="52" xfId="0" applyFont="1" applyBorder="1" applyAlignment="1">
      <alignment horizontal="center"/>
    </xf>
    <xf numFmtId="0" fontId="25" fillId="0" borderId="0" xfId="153" applyBorder="1" applyAlignment="1" applyProtection="1">
      <alignment horizontal="left" vertical="center"/>
    </xf>
    <xf numFmtId="0" fontId="100" fillId="0" borderId="53" xfId="0" applyFont="1" applyFill="1" applyBorder="1" applyAlignment="1">
      <alignment vertical="center"/>
    </xf>
    <xf numFmtId="0" fontId="69" fillId="0" borderId="53" xfId="0" applyFont="1" applyFill="1" applyBorder="1" applyAlignment="1">
      <alignment horizontal="right" vertical="center"/>
    </xf>
    <xf numFmtId="164" fontId="100" fillId="0" borderId="53" xfId="0" applyNumberFormat="1" applyFont="1" applyFill="1" applyBorder="1" applyAlignment="1">
      <alignment vertical="center"/>
    </xf>
    <xf numFmtId="0" fontId="98" fillId="62" borderId="53" xfId="219" applyFont="1" applyFill="1" applyBorder="1">
      <alignment vertical="center"/>
    </xf>
    <xf numFmtId="0" fontId="98" fillId="34" borderId="53" xfId="0" applyFont="1" applyFill="1" applyBorder="1" applyAlignment="1">
      <alignment vertical="center"/>
    </xf>
    <xf numFmtId="0" fontId="69" fillId="0" borderId="53" xfId="0" applyFont="1" applyFill="1" applyBorder="1" applyAlignment="1">
      <alignment horizontal="center" vertical="center"/>
    </xf>
    <xf numFmtId="0" fontId="100" fillId="0" borderId="53" xfId="0" applyFont="1" applyFill="1" applyBorder="1" applyAlignment="1">
      <alignment horizontal="center" vertical="center"/>
    </xf>
    <xf numFmtId="0" fontId="60" fillId="52" borderId="53" xfId="0" applyFont="1" applyFill="1" applyBorder="1" applyAlignment="1" applyProtection="1">
      <alignment horizontal="center" vertical="center" wrapText="1"/>
    </xf>
    <xf numFmtId="0" fontId="60" fillId="52" borderId="53" xfId="0" applyFont="1" applyFill="1" applyBorder="1" applyAlignment="1" applyProtection="1">
      <alignment horizontal="right" vertical="center" wrapText="1"/>
    </xf>
    <xf numFmtId="164" fontId="63" fillId="76" borderId="53" xfId="0" applyNumberFormat="1" applyFont="1" applyFill="1" applyBorder="1" applyAlignment="1">
      <alignment vertical="center"/>
    </xf>
    <xf numFmtId="0" fontId="101" fillId="76" borderId="53" xfId="219" applyFont="1" applyFill="1" applyBorder="1">
      <alignment vertical="center"/>
    </xf>
    <xf numFmtId="0" fontId="60" fillId="52" borderId="55" xfId="0" applyFont="1" applyFill="1" applyBorder="1" applyAlignment="1" applyProtection="1">
      <alignment horizontal="center" vertical="center" wrapText="1"/>
    </xf>
    <xf numFmtId="0" fontId="60" fillId="52" borderId="55" xfId="0" applyFont="1" applyFill="1" applyBorder="1" applyAlignment="1" applyProtection="1">
      <alignment horizontal="right" vertical="center" wrapText="1"/>
    </xf>
    <xf numFmtId="0" fontId="98" fillId="12" borderId="53" xfId="0" applyFont="1" applyFill="1" applyBorder="1" applyAlignment="1">
      <alignment horizontal="center" vertical="center" wrapText="1"/>
    </xf>
    <xf numFmtId="0" fontId="100" fillId="12" borderId="53" xfId="0" applyFont="1" applyFill="1" applyBorder="1" applyAlignment="1">
      <alignment horizontal="center" vertical="center" wrapText="1"/>
    </xf>
    <xf numFmtId="0" fontId="101" fillId="51" borderId="53" xfId="0" applyFont="1" applyFill="1" applyBorder="1" applyAlignment="1">
      <alignment horizontal="left" vertical="center" wrapText="1"/>
    </xf>
    <xf numFmtId="0" fontId="101" fillId="51" borderId="53" xfId="0" applyFont="1" applyFill="1" applyBorder="1" applyAlignment="1">
      <alignment vertical="center" wrapText="1"/>
    </xf>
    <xf numFmtId="0" fontId="99" fillId="51" borderId="53" xfId="0" applyFont="1" applyFill="1" applyBorder="1" applyAlignment="1">
      <alignment horizontal="center" vertical="center" wrapText="1"/>
    </xf>
    <xf numFmtId="49" fontId="101" fillId="51" borderId="53" xfId="0" applyNumberFormat="1" applyFont="1" applyFill="1" applyBorder="1" applyAlignment="1">
      <alignment horizontal="left" vertical="center" wrapText="1"/>
    </xf>
    <xf numFmtId="0" fontId="101" fillId="0" borderId="53" xfId="0" applyFont="1" applyFill="1" applyBorder="1" applyAlignment="1">
      <alignment horizontal="left" vertical="center" wrapText="1"/>
    </xf>
    <xf numFmtId="164" fontId="63" fillId="61" borderId="53" xfId="0" applyNumberFormat="1" applyFont="1" applyFill="1" applyBorder="1" applyAlignment="1" applyProtection="1">
      <alignment vertical="center"/>
      <protection locked="0"/>
    </xf>
    <xf numFmtId="164" fontId="104" fillId="0" borderId="53" xfId="0" applyNumberFormat="1" applyFont="1" applyFill="1" applyBorder="1" applyAlignment="1">
      <alignment vertical="center"/>
    </xf>
    <xf numFmtId="49" fontId="63" fillId="61" borderId="53" xfId="0" applyNumberFormat="1" applyFont="1" applyFill="1" applyBorder="1" applyAlignment="1" applyProtection="1">
      <alignment vertical="center"/>
      <protection locked="0"/>
    </xf>
    <xf numFmtId="0" fontId="99" fillId="51" borderId="53" xfId="0" applyFont="1" applyFill="1" applyBorder="1" applyAlignment="1">
      <alignment horizontal="center" vertical="center"/>
    </xf>
    <xf numFmtId="0" fontId="101" fillId="51" borderId="53" xfId="0" applyFont="1" applyFill="1" applyBorder="1" applyAlignment="1">
      <alignment horizontal="left" vertical="center"/>
    </xf>
    <xf numFmtId="49" fontId="101" fillId="51" borderId="53" xfId="182" applyNumberFormat="1" applyFont="1" applyFill="1" applyBorder="1" applyAlignment="1">
      <alignment horizontal="left" wrapText="1"/>
    </xf>
    <xf numFmtId="0" fontId="101" fillId="0" borderId="53" xfId="182" applyFont="1" applyFill="1" applyBorder="1" applyAlignment="1">
      <alignment wrapText="1"/>
    </xf>
    <xf numFmtId="0" fontId="99" fillId="51" borderId="53" xfId="182" applyFont="1" applyFill="1" applyBorder="1" applyAlignment="1">
      <alignment horizontal="center" vertical="center"/>
    </xf>
    <xf numFmtId="0" fontId="101" fillId="34" borderId="53" xfId="0" applyFont="1" applyFill="1" applyBorder="1" applyAlignment="1">
      <alignment horizontal="left" vertical="center" wrapText="1"/>
    </xf>
    <xf numFmtId="0" fontId="121" fillId="0" borderId="53" xfId="0" applyFont="1" applyFill="1" applyBorder="1" applyAlignment="1">
      <alignment horizontal="left" vertical="center" wrapText="1"/>
    </xf>
    <xf numFmtId="0" fontId="101" fillId="51" borderId="53" xfId="0" applyFont="1" applyFill="1" applyBorder="1" applyAlignment="1">
      <alignment wrapText="1"/>
    </xf>
    <xf numFmtId="0" fontId="102" fillId="51" borderId="53" xfId="0" applyFont="1" applyFill="1" applyBorder="1" applyAlignment="1">
      <alignment horizontal="center" vertical="center" wrapText="1"/>
    </xf>
    <xf numFmtId="0" fontId="121" fillId="0" borderId="53" xfId="195" applyFont="1" applyFill="1" applyBorder="1" applyAlignment="1" applyProtection="1">
      <alignment horizontal="left" vertical="center" wrapText="1"/>
    </xf>
    <xf numFmtId="0" fontId="111" fillId="0" borderId="53" xfId="195" applyFont="1" applyBorder="1" applyAlignment="1" applyProtection="1">
      <alignment horizontal="left" vertical="center" wrapText="1"/>
    </xf>
    <xf numFmtId="164" fontId="63" fillId="75" borderId="53" xfId="0" applyNumberFormat="1" applyFont="1" applyFill="1" applyBorder="1" applyAlignment="1" applyProtection="1">
      <alignment vertical="center"/>
    </xf>
    <xf numFmtId="0" fontId="103" fillId="51" borderId="53" xfId="0" applyFont="1" applyFill="1" applyBorder="1" applyAlignment="1">
      <alignment horizontal="center" vertical="center"/>
    </xf>
    <xf numFmtId="0" fontId="101" fillId="14" borderId="53" xfId="0" applyFont="1" applyFill="1" applyBorder="1" applyAlignment="1">
      <alignment horizontal="left" vertical="center"/>
    </xf>
    <xf numFmtId="0" fontId="101" fillId="14" borderId="53" xfId="0" applyFont="1" applyFill="1" applyBorder="1" applyAlignment="1">
      <alignment horizontal="left" vertical="center" wrapText="1"/>
    </xf>
    <xf numFmtId="0" fontId="101" fillId="14" borderId="53" xfId="0" applyFont="1" applyFill="1" applyBorder="1" applyAlignment="1">
      <alignment vertical="center" wrapText="1"/>
    </xf>
    <xf numFmtId="0" fontId="99" fillId="14" borderId="53" xfId="0" applyFont="1" applyFill="1" applyBorder="1" applyAlignment="1">
      <alignment horizontal="center" vertical="center" wrapText="1"/>
    </xf>
    <xf numFmtId="49" fontId="101" fillId="14" borderId="53" xfId="0" applyNumberFormat="1" applyFont="1" applyFill="1" applyBorder="1" applyAlignment="1">
      <alignment horizontal="left" vertical="center" wrapText="1"/>
    </xf>
    <xf numFmtId="0" fontId="103" fillId="12" borderId="53" xfId="0" applyFont="1" applyFill="1" applyBorder="1" applyAlignment="1">
      <alignment horizontal="center" vertical="center" wrapText="1"/>
    </xf>
    <xf numFmtId="0" fontId="98" fillId="0" borderId="0" xfId="100" applyFont="1" applyBorder="1" applyAlignment="1">
      <alignment vertical="center" wrapText="1"/>
    </xf>
    <xf numFmtId="0" fontId="60" fillId="0" borderId="0" xfId="0" applyFont="1" applyFill="1" applyBorder="1" applyAlignment="1" applyProtection="1">
      <alignment horizontal="center" vertical="center" wrapText="1"/>
    </xf>
    <xf numFmtId="0" fontId="63" fillId="53" borderId="53" xfId="0" applyFont="1" applyFill="1" applyBorder="1" applyAlignment="1" applyProtection="1">
      <alignment horizontal="center" vertical="center" wrapText="1"/>
    </xf>
    <xf numFmtId="0" fontId="63" fillId="0" borderId="53" xfId="0" applyFont="1" applyFill="1" applyBorder="1" applyAlignment="1" applyProtection="1">
      <alignment horizontal="center" vertical="center" wrapText="1"/>
    </xf>
    <xf numFmtId="0" fontId="98" fillId="63" borderId="53" xfId="100" applyFont="1" applyFill="1" applyBorder="1" applyAlignment="1">
      <alignment horizontal="center" vertical="center" wrapText="1"/>
    </xf>
    <xf numFmtId="0" fontId="55" fillId="63" borderId="53" xfId="100" applyFont="1" applyFill="1" applyBorder="1" applyAlignment="1">
      <alignment horizontal="center" vertical="center" wrapText="1"/>
    </xf>
    <xf numFmtId="0" fontId="98" fillId="64" borderId="53" xfId="100" applyFont="1" applyFill="1" applyBorder="1" applyAlignment="1">
      <alignment horizontal="center" vertical="center" wrapText="1"/>
    </xf>
    <xf numFmtId="0" fontId="98" fillId="55" borderId="53" xfId="100" applyFont="1" applyFill="1" applyBorder="1" applyAlignment="1">
      <alignment horizontal="center" vertical="center" wrapText="1"/>
    </xf>
    <xf numFmtId="0" fontId="55" fillId="65" borderId="53" xfId="100" applyFont="1" applyFill="1" applyBorder="1" applyAlignment="1">
      <alignment horizontal="center" vertical="center" wrapText="1"/>
    </xf>
    <xf numFmtId="0" fontId="55" fillId="66" borderId="53" xfId="100" applyFont="1" applyFill="1" applyBorder="1" applyAlignment="1">
      <alignment horizontal="center" vertical="center" wrapText="1"/>
    </xf>
    <xf numFmtId="0" fontId="55" fillId="0" borderId="53" xfId="100" applyFont="1" applyBorder="1" applyAlignment="1">
      <alignment horizontal="center" vertical="center" wrapText="1"/>
    </xf>
    <xf numFmtId="0" fontId="98" fillId="67" borderId="53" xfId="100" applyFont="1" applyFill="1" applyBorder="1" applyAlignment="1">
      <alignment horizontal="center" vertical="center" wrapText="1"/>
    </xf>
    <xf numFmtId="0" fontId="98" fillId="68" borderId="53" xfId="100" applyFont="1" applyFill="1" applyBorder="1" applyAlignment="1">
      <alignment horizontal="center" vertical="center" wrapText="1"/>
    </xf>
    <xf numFmtId="0" fontId="55" fillId="69" borderId="53" xfId="100" applyFont="1" applyFill="1" applyBorder="1" applyAlignment="1">
      <alignment horizontal="center" vertical="center" wrapText="1"/>
    </xf>
    <xf numFmtId="0" fontId="55" fillId="73" borderId="53" xfId="100" applyFont="1" applyFill="1" applyBorder="1" applyAlignment="1">
      <alignment horizontal="center" vertical="center" wrapText="1"/>
    </xf>
    <xf numFmtId="0" fontId="98" fillId="70" borderId="53" xfId="100" applyFont="1" applyFill="1" applyBorder="1" applyAlignment="1">
      <alignment horizontal="center" vertical="center" wrapText="1"/>
    </xf>
    <xf numFmtId="0" fontId="98" fillId="71" borderId="53" xfId="100" applyFont="1" applyFill="1" applyBorder="1" applyAlignment="1">
      <alignment horizontal="center" vertical="center" wrapText="1"/>
    </xf>
    <xf numFmtId="0" fontId="98" fillId="19" borderId="53" xfId="100" applyFont="1" applyFill="1" applyBorder="1" applyAlignment="1">
      <alignment horizontal="center" vertical="center" wrapText="1"/>
    </xf>
    <xf numFmtId="0" fontId="98" fillId="0" borderId="53" xfId="100" applyFont="1" applyFill="1" applyBorder="1" applyAlignment="1">
      <alignment horizontal="center" vertical="center" wrapText="1"/>
    </xf>
    <xf numFmtId="0" fontId="98" fillId="59" borderId="53" xfId="100" applyFont="1" applyFill="1" applyBorder="1" applyAlignment="1">
      <alignment horizontal="center" vertical="center" wrapText="1"/>
    </xf>
    <xf numFmtId="0" fontId="98" fillId="72" borderId="53" xfId="100" applyFont="1" applyFill="1" applyBorder="1" applyAlignment="1">
      <alignment horizontal="center" vertical="center" wrapText="1"/>
    </xf>
    <xf numFmtId="0" fontId="98" fillId="63" borderId="53" xfId="100" applyFont="1" applyFill="1" applyBorder="1" applyAlignment="1">
      <alignment vertical="center" wrapText="1"/>
    </xf>
    <xf numFmtId="0" fontId="98" fillId="64" borderId="53" xfId="100" applyFont="1" applyFill="1" applyBorder="1" applyAlignment="1">
      <alignment vertical="center" wrapText="1"/>
    </xf>
    <xf numFmtId="0" fontId="98" fillId="55" borderId="53" xfId="100" applyFont="1" applyFill="1" applyBorder="1" applyAlignment="1">
      <alignment vertical="center" wrapText="1"/>
    </xf>
    <xf numFmtId="0" fontId="98" fillId="65" borderId="53" xfId="100" applyFont="1" applyFill="1" applyBorder="1" applyAlignment="1">
      <alignment vertical="center" wrapText="1"/>
    </xf>
    <xf numFmtId="0" fontId="98" fillId="66" borderId="53" xfId="100" applyFont="1" applyFill="1" applyBorder="1" applyAlignment="1">
      <alignment vertical="center" wrapText="1"/>
    </xf>
    <xf numFmtId="0" fontId="98" fillId="0" borderId="53" xfId="100" applyFont="1" applyBorder="1" applyAlignment="1">
      <alignment vertical="center" wrapText="1"/>
    </xf>
    <xf numFmtId="0" fontId="98" fillId="69" borderId="53" xfId="100" applyFont="1" applyFill="1" applyBorder="1" applyAlignment="1">
      <alignment vertical="center" wrapText="1"/>
    </xf>
    <xf numFmtId="0" fontId="98" fillId="73" borderId="53" xfId="100" applyFont="1" applyFill="1" applyBorder="1" applyAlignment="1">
      <alignment vertical="center" wrapText="1"/>
    </xf>
    <xf numFmtId="0" fontId="98" fillId="67" borderId="53" xfId="100" applyFont="1" applyFill="1" applyBorder="1" applyAlignment="1">
      <alignment vertical="center" wrapText="1"/>
    </xf>
    <xf numFmtId="0" fontId="98" fillId="70" borderId="53" xfId="100" applyFont="1" applyFill="1" applyBorder="1" applyAlignment="1">
      <alignment horizontal="left" vertical="center" wrapText="1"/>
    </xf>
    <xf numFmtId="0" fontId="98" fillId="71" borderId="53" xfId="100" applyFont="1" applyFill="1" applyBorder="1" applyAlignment="1">
      <alignment horizontal="left" vertical="center" wrapText="1"/>
    </xf>
    <xf numFmtId="0" fontId="98" fillId="19" borderId="53" xfId="100" applyFont="1" applyFill="1" applyBorder="1">
      <alignment horizontal="center" vertical="center" wrapText="1"/>
    </xf>
    <xf numFmtId="0" fontId="98" fillId="0" borderId="53" xfId="100" applyFont="1" applyBorder="1">
      <alignment horizontal="center" vertical="center" wrapText="1"/>
    </xf>
    <xf numFmtId="0" fontId="98" fillId="59" borderId="53" xfId="100" applyFont="1" applyFill="1" applyBorder="1">
      <alignment horizontal="center" vertical="center" wrapText="1"/>
    </xf>
    <xf numFmtId="0" fontId="98" fillId="72" borderId="53" xfId="100" applyFont="1" applyFill="1" applyBorder="1">
      <alignment horizontal="center" vertical="center" wrapText="1"/>
    </xf>
    <xf numFmtId="169" fontId="112" fillId="63" borderId="53" xfId="100" applyNumberFormat="1" applyFont="1" applyFill="1" applyBorder="1" applyAlignment="1">
      <alignment horizontal="center" vertical="center" wrapText="1"/>
    </xf>
    <xf numFmtId="169" fontId="112" fillId="64" borderId="53" xfId="100" applyNumberFormat="1" applyFont="1" applyFill="1" applyBorder="1" applyAlignment="1">
      <alignment horizontal="center" vertical="center" wrapText="1"/>
    </xf>
    <xf numFmtId="169" fontId="112" fillId="55" borderId="53" xfId="100" applyNumberFormat="1" applyFont="1" applyFill="1" applyBorder="1" applyAlignment="1">
      <alignment horizontal="center" vertical="center" wrapText="1"/>
    </xf>
    <xf numFmtId="169" fontId="112" fillId="65" borderId="53" xfId="100" applyNumberFormat="1" applyFont="1" applyFill="1" applyBorder="1" applyAlignment="1">
      <alignment horizontal="center" vertical="center" wrapText="1"/>
    </xf>
    <xf numFmtId="169" fontId="112" fillId="66" borderId="53" xfId="100" applyNumberFormat="1" applyFont="1" applyFill="1" applyBorder="1" applyAlignment="1">
      <alignment horizontal="center" vertical="center" wrapText="1"/>
    </xf>
    <xf numFmtId="169" fontId="112" fillId="0" borderId="53" xfId="100" applyNumberFormat="1" applyFont="1" applyBorder="1" applyAlignment="1">
      <alignment horizontal="center" vertical="center" wrapText="1"/>
    </xf>
    <xf numFmtId="169" fontId="112" fillId="67" borderId="53" xfId="100" applyNumberFormat="1" applyFont="1" applyFill="1" applyBorder="1" applyAlignment="1">
      <alignment horizontal="center" vertical="center" wrapText="1"/>
    </xf>
    <xf numFmtId="169" fontId="112" fillId="68" borderId="53" xfId="100" applyNumberFormat="1" applyFont="1" applyFill="1" applyBorder="1" applyAlignment="1">
      <alignment horizontal="center" vertical="center" wrapText="1"/>
    </xf>
    <xf numFmtId="169" fontId="112" fillId="69" borderId="53" xfId="100" applyNumberFormat="1" applyFont="1" applyFill="1" applyBorder="1" applyAlignment="1">
      <alignment horizontal="center" vertical="center" wrapText="1"/>
    </xf>
    <xf numFmtId="169" fontId="112" fillId="73" borderId="53" xfId="100" applyNumberFormat="1" applyFont="1" applyFill="1" applyBorder="1" applyAlignment="1">
      <alignment horizontal="center" vertical="center" wrapText="1"/>
    </xf>
    <xf numFmtId="169" fontId="112" fillId="70" borderId="53" xfId="100" applyNumberFormat="1" applyFont="1" applyFill="1" applyBorder="1" applyAlignment="1">
      <alignment horizontal="center" vertical="center" wrapText="1"/>
    </xf>
    <xf numFmtId="169" fontId="112" fillId="71" borderId="53" xfId="100" applyNumberFormat="1" applyFont="1" applyFill="1" applyBorder="1" applyAlignment="1">
      <alignment horizontal="center" vertical="center" wrapText="1"/>
    </xf>
    <xf numFmtId="169" fontId="112" fillId="19" borderId="53" xfId="100" applyNumberFormat="1" applyFont="1" applyFill="1" applyBorder="1" applyAlignment="1">
      <alignment horizontal="center" vertical="center" wrapText="1"/>
    </xf>
    <xf numFmtId="169" fontId="112" fillId="59" borderId="53" xfId="100" applyNumberFormat="1" applyFont="1" applyFill="1" applyBorder="1">
      <alignment horizontal="center" vertical="center" wrapText="1"/>
    </xf>
    <xf numFmtId="169" fontId="112" fillId="72" borderId="53" xfId="100" applyNumberFormat="1" applyFont="1" applyFill="1" applyBorder="1">
      <alignment horizontal="center" vertical="center" wrapText="1"/>
    </xf>
    <xf numFmtId="164" fontId="100" fillId="77" borderId="53" xfId="0" applyNumberFormat="1" applyFont="1" applyFill="1" applyBorder="1" applyAlignment="1" applyProtection="1">
      <alignment vertical="center"/>
    </xf>
    <xf numFmtId="0" fontId="107" fillId="77" borderId="53" xfId="0" applyFont="1" applyFill="1" applyBorder="1" applyAlignment="1" applyProtection="1">
      <alignment horizontal="left" vertical="top" wrapText="1"/>
    </xf>
    <xf numFmtId="0" fontId="60" fillId="0" borderId="53" xfId="0" applyFont="1" applyFill="1" applyBorder="1" applyAlignment="1" applyProtection="1">
      <alignment horizontal="center" vertical="center" wrapText="1"/>
    </xf>
    <xf numFmtId="169" fontId="44" fillId="0" borderId="53" xfId="100" applyNumberFormat="1" applyFont="1" applyBorder="1" applyAlignment="1">
      <alignment horizontal="center" vertical="center" wrapText="1"/>
    </xf>
    <xf numFmtId="165" fontId="98" fillId="76" borderId="53" xfId="160" applyFont="1" applyFill="1" applyBorder="1" applyProtection="1">
      <alignment horizontal="right" vertical="center" wrapText="1"/>
    </xf>
    <xf numFmtId="169" fontId="107" fillId="77" borderId="53" xfId="0" applyNumberFormat="1" applyFont="1" applyFill="1" applyBorder="1" applyAlignment="1" applyProtection="1">
      <alignment horizontal="left" vertical="top" wrapText="1"/>
    </xf>
    <xf numFmtId="164" fontId="100" fillId="0" borderId="0" xfId="0" applyNumberFormat="1" applyFont="1" applyFill="1" applyBorder="1" applyAlignment="1" applyProtection="1">
      <alignment vertical="center"/>
    </xf>
    <xf numFmtId="0" fontId="107" fillId="0" borderId="0" xfId="0" applyFont="1" applyFill="1" applyBorder="1" applyAlignment="1" applyProtection="1">
      <alignment horizontal="left" vertical="top" wrapText="1"/>
    </xf>
    <xf numFmtId="169" fontId="112" fillId="0" borderId="0" xfId="100" applyNumberFormat="1" applyFont="1" applyFill="1" applyBorder="1" applyAlignment="1">
      <alignment horizontal="center" vertical="center" wrapText="1"/>
    </xf>
    <xf numFmtId="0" fontId="46" fillId="0" borderId="53" xfId="0" applyFont="1" applyFill="1" applyBorder="1" applyAlignment="1">
      <alignment horizontal="center" wrapText="1"/>
    </xf>
    <xf numFmtId="0" fontId="48" fillId="0" borderId="53" xfId="100" applyFont="1" applyBorder="1">
      <alignment horizontal="center" vertical="center" wrapText="1"/>
    </xf>
    <xf numFmtId="165" fontId="98" fillId="62" borderId="53" xfId="160" applyFont="1" applyFill="1" applyBorder="1" applyProtection="1">
      <alignment horizontal="right" vertical="center" wrapText="1"/>
    </xf>
    <xf numFmtId="4" fontId="107" fillId="0" borderId="53" xfId="0" applyNumberFormat="1" applyFont="1" applyFill="1" applyBorder="1" applyAlignment="1" applyProtection="1">
      <alignment horizontal="right" vertical="center"/>
    </xf>
    <xf numFmtId="3" fontId="104" fillId="0" borderId="53" xfId="0" applyNumberFormat="1" applyFont="1" applyFill="1" applyBorder="1" applyAlignment="1" applyProtection="1">
      <alignment horizontal="right" vertical="center"/>
    </xf>
    <xf numFmtId="0" fontId="111" fillId="0" borderId="53" xfId="0" applyFont="1" applyFill="1" applyBorder="1" applyAlignment="1">
      <alignment horizontal="right" vertical="center" wrapText="1"/>
    </xf>
    <xf numFmtId="4" fontId="63" fillId="0" borderId="53" xfId="0" applyNumberFormat="1" applyFont="1" applyFill="1" applyBorder="1" applyAlignment="1" applyProtection="1">
      <alignment horizontal="right" vertical="center"/>
    </xf>
    <xf numFmtId="3" fontId="101" fillId="61" borderId="53" xfId="0" applyNumberFormat="1" applyFont="1" applyFill="1" applyBorder="1" applyAlignment="1" applyProtection="1">
      <alignment horizontal="right" vertical="center"/>
      <protection locked="0"/>
    </xf>
    <xf numFmtId="3" fontId="98" fillId="76" borderId="53" xfId="160" applyNumberFormat="1" applyFont="1" applyFill="1" applyBorder="1" applyProtection="1">
      <alignment horizontal="right" vertical="center" wrapText="1"/>
    </xf>
    <xf numFmtId="3" fontId="98" fillId="75" borderId="53" xfId="160" applyNumberFormat="1" applyFont="1" applyFill="1" applyBorder="1" applyProtection="1">
      <alignment horizontal="right" vertical="center" wrapText="1"/>
    </xf>
    <xf numFmtId="0" fontId="40" fillId="0" borderId="53" xfId="0" applyFont="1" applyFill="1" applyBorder="1" applyAlignment="1">
      <alignment vertical="center"/>
    </xf>
    <xf numFmtId="0" fontId="94" fillId="0" borderId="53" xfId="0" applyFont="1" applyFill="1" applyBorder="1" applyAlignment="1">
      <alignment vertical="center"/>
    </xf>
    <xf numFmtId="3" fontId="104" fillId="61" borderId="53" xfId="0" applyNumberFormat="1" applyFont="1" applyFill="1" applyBorder="1" applyAlignment="1" applyProtection="1">
      <alignment horizontal="right" vertical="center"/>
      <protection locked="0"/>
    </xf>
    <xf numFmtId="0" fontId="111" fillId="51" borderId="53" xfId="0" applyFont="1" applyFill="1" applyBorder="1" applyAlignment="1">
      <alignment horizontal="right" vertical="center" wrapText="1"/>
    </xf>
    <xf numFmtId="3" fontId="63" fillId="80" borderId="53" xfId="0" applyNumberFormat="1" applyFont="1" applyFill="1" applyBorder="1" applyAlignment="1" applyProtection="1">
      <alignment horizontal="right" vertical="center"/>
    </xf>
    <xf numFmtId="3" fontId="98" fillId="80" borderId="53" xfId="160" applyNumberFormat="1" applyFont="1" applyFill="1" applyBorder="1" applyProtection="1">
      <alignment horizontal="right" vertical="center" wrapText="1"/>
    </xf>
    <xf numFmtId="0" fontId="101" fillId="51" borderId="53" xfId="0" applyFont="1" applyFill="1" applyBorder="1" applyAlignment="1">
      <alignment horizontal="right" vertical="center" wrapText="1"/>
    </xf>
    <xf numFmtId="3" fontId="109" fillId="0" borderId="53" xfId="0" applyNumberFormat="1" applyFont="1" applyFill="1" applyBorder="1" applyAlignment="1" applyProtection="1">
      <alignment horizontal="right" vertical="center" wrapText="1"/>
    </xf>
    <xf numFmtId="3" fontId="109" fillId="61" borderId="53" xfId="0" applyNumberFormat="1" applyFont="1" applyFill="1" applyBorder="1" applyAlignment="1" applyProtection="1">
      <alignment horizontal="right" vertical="center" wrapText="1"/>
      <protection locked="0"/>
    </xf>
    <xf numFmtId="0" fontId="101" fillId="14" borderId="53" xfId="0" applyFont="1" applyFill="1" applyBorder="1" applyAlignment="1">
      <alignment horizontal="right" vertical="center" wrapText="1"/>
    </xf>
    <xf numFmtId="3" fontId="98" fillId="61" borderId="53" xfId="160" applyNumberFormat="1" applyFont="1" applyFill="1" applyBorder="1">
      <alignment horizontal="right" vertical="center" wrapText="1"/>
      <protection locked="0"/>
    </xf>
    <xf numFmtId="3" fontId="104" fillId="0" borderId="53" xfId="0" applyNumberFormat="1" applyFont="1" applyFill="1" applyBorder="1" applyAlignment="1">
      <alignment horizontal="right" vertical="center"/>
    </xf>
    <xf numFmtId="3" fontId="98" fillId="50" borderId="53" xfId="160" applyNumberFormat="1" applyFont="1" applyFill="1" applyBorder="1">
      <alignment horizontal="right" vertical="center" wrapText="1"/>
      <protection locked="0"/>
    </xf>
    <xf numFmtId="0" fontId="40" fillId="0" borderId="56" xfId="0" applyFont="1" applyBorder="1" applyAlignment="1">
      <alignment horizontal="center"/>
    </xf>
    <xf numFmtId="0" fontId="125" fillId="0" borderId="57" xfId="0" applyFont="1" applyBorder="1" applyAlignment="1">
      <alignment horizontal="right" wrapText="1"/>
    </xf>
    <xf numFmtId="0" fontId="98" fillId="0" borderId="53" xfId="100" applyFont="1" applyBorder="1" applyAlignment="1">
      <alignment horizontal="center" vertical="center" wrapText="1"/>
    </xf>
    <xf numFmtId="169" fontId="44" fillId="0" borderId="53" xfId="100" applyNumberFormat="1" applyFont="1" applyBorder="1">
      <alignment horizontal="center" vertical="center" wrapText="1"/>
    </xf>
    <xf numFmtId="0" fontId="63" fillId="0" borderId="53" xfId="0" applyFont="1" applyFill="1" applyBorder="1" applyAlignment="1" applyProtection="1">
      <alignment horizontal="left" vertical="top" wrapText="1"/>
    </xf>
    <xf numFmtId="0" fontId="53" fillId="0" borderId="53" xfId="0" applyFont="1" applyBorder="1"/>
    <xf numFmtId="0" fontId="75" fillId="0" borderId="53" xfId="0" applyFont="1" applyFill="1" applyBorder="1" applyAlignment="1" applyProtection="1">
      <alignment horizontal="left" vertical="top" wrapText="1"/>
    </xf>
    <xf numFmtId="0" fontId="46" fillId="0" borderId="53" xfId="0" applyFont="1" applyFill="1" applyBorder="1" applyAlignment="1">
      <alignment horizontal="center"/>
    </xf>
    <xf numFmtId="4" fontId="98" fillId="0" borderId="53" xfId="160" applyNumberFormat="1" applyFont="1" applyFill="1" applyBorder="1" applyProtection="1">
      <alignment horizontal="right" vertical="center" wrapText="1"/>
    </xf>
    <xf numFmtId="3" fontId="56" fillId="0" borderId="53" xfId="0" applyNumberFormat="1" applyFont="1" applyFill="1" applyBorder="1" applyAlignment="1" applyProtection="1">
      <alignment horizontal="right" vertical="center" wrapText="1"/>
    </xf>
    <xf numFmtId="0" fontId="113" fillId="47" borderId="53" xfId="185" applyFont="1" applyFill="1" applyBorder="1" applyAlignment="1">
      <alignment vertical="center"/>
    </xf>
    <xf numFmtId="4" fontId="56" fillId="0" borderId="53" xfId="100" applyNumberFormat="1" applyFont="1" applyBorder="1">
      <alignment horizontal="center" vertical="center" wrapText="1"/>
    </xf>
    <xf numFmtId="4" fontId="56" fillId="0" borderId="53" xfId="100" quotePrefix="1" applyNumberFormat="1" applyFont="1" applyBorder="1">
      <alignment horizontal="center" vertical="center" wrapText="1"/>
    </xf>
    <xf numFmtId="4" fontId="69" fillId="0" borderId="53" xfId="100" applyNumberFormat="1" applyFont="1" applyBorder="1">
      <alignment horizontal="center" vertical="center" wrapText="1"/>
    </xf>
    <xf numFmtId="4" fontId="56" fillId="0" borderId="53" xfId="100" applyNumberFormat="1" applyFont="1" applyFill="1" applyBorder="1">
      <alignment horizontal="center" vertical="center" wrapText="1"/>
    </xf>
    <xf numFmtId="10" fontId="56" fillId="0" borderId="53" xfId="275" applyNumberFormat="1" applyFont="1" applyFill="1" applyBorder="1" applyAlignment="1">
      <alignment horizontal="center" vertical="center" wrapText="1"/>
    </xf>
    <xf numFmtId="0" fontId="63" fillId="53" borderId="58" xfId="0" applyFont="1" applyFill="1" applyBorder="1" applyAlignment="1" applyProtection="1">
      <alignment horizontal="center" vertical="center" wrapText="1"/>
    </xf>
    <xf numFmtId="0" fontId="48" fillId="0" borderId="58" xfId="100" applyFont="1" applyBorder="1">
      <alignment horizontal="center" vertical="center" wrapText="1"/>
    </xf>
    <xf numFmtId="169" fontId="73" fillId="0" borderId="53" xfId="0" applyNumberFormat="1" applyFont="1" applyFill="1" applyBorder="1" applyAlignment="1" applyProtection="1">
      <alignment horizontal="left" vertical="center" wrapText="1"/>
    </xf>
    <xf numFmtId="4" fontId="100" fillId="0" borderId="53" xfId="0" applyNumberFormat="1" applyFont="1" applyFill="1" applyBorder="1" applyAlignment="1" applyProtection="1">
      <alignment horizontal="right" vertical="center" wrapText="1"/>
    </xf>
    <xf numFmtId="0" fontId="29" fillId="53" borderId="53" xfId="0" applyFont="1" applyFill="1" applyBorder="1" applyAlignment="1" applyProtection="1">
      <alignment horizontal="center" vertical="center" wrapText="1"/>
    </xf>
    <xf numFmtId="0" fontId="55" fillId="64" borderId="53" xfId="100" applyFont="1" applyFill="1" applyBorder="1" applyAlignment="1">
      <alignment horizontal="center" vertical="center" wrapText="1"/>
    </xf>
    <xf numFmtId="0" fontId="55" fillId="55" borderId="53" xfId="100" applyFont="1" applyFill="1" applyBorder="1" applyAlignment="1">
      <alignment horizontal="center" vertical="center" wrapText="1"/>
    </xf>
    <xf numFmtId="0" fontId="55" fillId="67" borderId="53" xfId="100" applyFont="1" applyFill="1" applyBorder="1" applyAlignment="1">
      <alignment horizontal="center" vertical="center" wrapText="1"/>
    </xf>
    <xf numFmtId="0" fontId="55" fillId="68" borderId="53" xfId="100" applyFont="1" applyFill="1" applyBorder="1" applyAlignment="1">
      <alignment horizontal="center" vertical="center" wrapText="1"/>
    </xf>
    <xf numFmtId="0" fontId="55" fillId="70" borderId="53" xfId="100" applyFont="1" applyFill="1" applyBorder="1" applyAlignment="1">
      <alignment horizontal="center" vertical="center" wrapText="1"/>
    </xf>
    <xf numFmtId="0" fontId="55" fillId="71" borderId="53" xfId="100" applyFont="1" applyFill="1" applyBorder="1" applyAlignment="1">
      <alignment horizontal="center" vertical="center" wrapText="1"/>
    </xf>
    <xf numFmtId="0" fontId="55" fillId="19" borderId="53" xfId="100" applyFont="1" applyFill="1" applyBorder="1" applyAlignment="1">
      <alignment horizontal="center" vertical="center" wrapText="1"/>
    </xf>
    <xf numFmtId="0" fontId="55" fillId="0" borderId="53" xfId="100" applyFont="1" applyFill="1" applyBorder="1" applyAlignment="1">
      <alignment horizontal="center" vertical="center" wrapText="1"/>
    </xf>
    <xf numFmtId="0" fontId="55" fillId="59" borderId="53" xfId="100" applyFont="1" applyFill="1" applyBorder="1" applyAlignment="1">
      <alignment horizontal="center" vertical="center" wrapText="1"/>
    </xf>
    <xf numFmtId="0" fontId="55" fillId="72" borderId="53" xfId="100" applyFont="1" applyFill="1" applyBorder="1" applyAlignment="1">
      <alignment horizontal="center" vertical="center" wrapText="1"/>
    </xf>
    <xf numFmtId="0" fontId="55" fillId="63" borderId="53" xfId="100" applyFont="1" applyFill="1" applyBorder="1" applyAlignment="1">
      <alignment vertical="center" wrapText="1"/>
    </xf>
    <xf numFmtId="0" fontId="55" fillId="64" borderId="53" xfId="100" applyFont="1" applyFill="1" applyBorder="1" applyAlignment="1">
      <alignment vertical="center" wrapText="1"/>
    </xf>
    <xf numFmtId="0" fontId="55" fillId="55" borderId="53" xfId="100" applyFont="1" applyFill="1" applyBorder="1" applyAlignment="1">
      <alignment vertical="center" wrapText="1"/>
    </xf>
    <xf numFmtId="0" fontId="55" fillId="65" borderId="53" xfId="100" applyFont="1" applyFill="1" applyBorder="1" applyAlignment="1">
      <alignment vertical="center" wrapText="1"/>
    </xf>
    <xf numFmtId="0" fontId="55" fillId="66" borderId="53" xfId="100" applyFont="1" applyFill="1" applyBorder="1" applyAlignment="1">
      <alignment vertical="center" wrapText="1"/>
    </xf>
    <xf numFmtId="0" fontId="55" fillId="0" borderId="53" xfId="100" applyFont="1" applyBorder="1" applyAlignment="1">
      <alignment vertical="center" wrapText="1"/>
    </xf>
    <xf numFmtId="0" fontId="55" fillId="69" borderId="53" xfId="100" applyFont="1" applyFill="1" applyBorder="1" applyAlignment="1">
      <alignment vertical="center" wrapText="1"/>
    </xf>
    <xf numFmtId="0" fontId="55" fillId="73" borderId="53" xfId="100" applyFont="1" applyFill="1" applyBorder="1" applyAlignment="1">
      <alignment vertical="center" wrapText="1"/>
    </xf>
    <xf numFmtId="0" fontId="55" fillId="67" borderId="53" xfId="100" applyFont="1" applyFill="1" applyBorder="1" applyAlignment="1">
      <alignment vertical="center" wrapText="1"/>
    </xf>
    <xf numFmtId="0" fontId="55" fillId="70" borderId="53" xfId="100" applyFont="1" applyFill="1" applyBorder="1" applyAlignment="1">
      <alignment horizontal="left" vertical="center" wrapText="1"/>
    </xf>
    <xf numFmtId="0" fontId="55" fillId="71" borderId="53" xfId="100" applyFont="1" applyFill="1" applyBorder="1" applyAlignment="1">
      <alignment horizontal="left" vertical="center" wrapText="1"/>
    </xf>
    <xf numFmtId="0" fontId="55" fillId="19" borderId="53" xfId="100" applyFont="1" applyFill="1" applyBorder="1">
      <alignment horizontal="center" vertical="center" wrapText="1"/>
    </xf>
    <xf numFmtId="0" fontId="55" fillId="0" borderId="53" xfId="100" applyFont="1" applyBorder="1">
      <alignment horizontal="center" vertical="center" wrapText="1"/>
    </xf>
    <xf numFmtId="0" fontId="55" fillId="59" borderId="53" xfId="100" applyFont="1" applyFill="1" applyBorder="1">
      <alignment horizontal="center" vertical="center" wrapText="1"/>
    </xf>
    <xf numFmtId="0" fontId="55" fillId="72" borderId="53" xfId="100" applyFont="1" applyFill="1" applyBorder="1">
      <alignment horizontal="center" vertical="center" wrapText="1"/>
    </xf>
    <xf numFmtId="0" fontId="116" fillId="52" borderId="53" xfId="0" applyFont="1" applyFill="1" applyBorder="1" applyAlignment="1" applyProtection="1">
      <alignment horizontal="center" vertical="center" wrapText="1"/>
    </xf>
    <xf numFmtId="0" fontId="94" fillId="34" borderId="53" xfId="0" applyFont="1" applyFill="1" applyBorder="1" applyAlignment="1">
      <alignment horizontal="center"/>
    </xf>
    <xf numFmtId="0" fontId="94" fillId="0" borderId="53" xfId="0" applyFont="1" applyFill="1" applyBorder="1" applyAlignment="1">
      <alignment horizontal="center"/>
    </xf>
    <xf numFmtId="0" fontId="55" fillId="45" borderId="53" xfId="0" applyFont="1" applyFill="1" applyBorder="1" applyAlignment="1">
      <alignment horizontal="center" vertical="center" wrapText="1"/>
    </xf>
    <xf numFmtId="0" fontId="114" fillId="0" borderId="53" xfId="0" applyFont="1" applyFill="1" applyBorder="1" applyAlignment="1">
      <alignment horizontal="left" vertical="center"/>
    </xf>
    <xf numFmtId="4" fontId="56" fillId="0" borderId="53" xfId="0" applyNumberFormat="1" applyFont="1" applyFill="1" applyBorder="1" applyAlignment="1">
      <alignment horizontal="right" vertical="center"/>
    </xf>
    <xf numFmtId="4" fontId="55" fillId="61" borderId="53" xfId="161" applyNumberFormat="1" applyFont="1" applyFill="1" applyBorder="1">
      <alignment vertical="center"/>
      <protection locked="0"/>
    </xf>
    <xf numFmtId="0" fontId="114" fillId="0" borderId="53" xfId="0" applyFont="1" applyFill="1" applyBorder="1" applyAlignment="1">
      <alignment horizontal="center" vertical="center"/>
    </xf>
    <xf numFmtId="4" fontId="117" fillId="0" borderId="53" xfId="0" applyNumberFormat="1" applyFont="1" applyFill="1" applyBorder="1" applyAlignment="1">
      <alignment vertical="center"/>
    </xf>
    <xf numFmtId="0" fontId="29" fillId="0" borderId="53" xfId="0" applyFont="1" applyBorder="1" applyAlignment="1">
      <alignment horizontal="left" vertical="center" wrapText="1"/>
    </xf>
    <xf numFmtId="3" fontId="29" fillId="0" borderId="53" xfId="0" applyNumberFormat="1" applyFont="1" applyBorder="1" applyAlignment="1">
      <alignment vertical="center" wrapText="1"/>
    </xf>
    <xf numFmtId="3" fontId="29" fillId="0" borderId="53" xfId="0" applyNumberFormat="1" applyFont="1" applyFill="1" applyBorder="1" applyAlignment="1" applyProtection="1">
      <alignment horizontal="right" vertical="center"/>
    </xf>
    <xf numFmtId="0" fontId="117" fillId="45" borderId="53" xfId="0" applyFont="1" applyFill="1" applyBorder="1" applyAlignment="1">
      <alignment horizontal="center" vertical="center" textRotation="90" wrapText="1"/>
    </xf>
    <xf numFmtId="0" fontId="114" fillId="45" borderId="53" xfId="0" applyFont="1" applyFill="1" applyBorder="1" applyAlignment="1">
      <alignment horizontal="center" vertical="center" wrapText="1"/>
    </xf>
    <xf numFmtId="3" fontId="114" fillId="45" borderId="53" xfId="0" applyNumberFormat="1" applyFont="1" applyFill="1" applyBorder="1" applyAlignment="1">
      <alignment horizontal="right" vertical="center" wrapText="1"/>
    </xf>
    <xf numFmtId="165" fontId="56" fillId="45" borderId="53" xfId="0" applyNumberFormat="1" applyFont="1" applyFill="1" applyBorder="1" applyAlignment="1" applyProtection="1">
      <alignment horizontal="center" vertical="center" wrapText="1"/>
    </xf>
    <xf numFmtId="3" fontId="63" fillId="76" borderId="53" xfId="160" applyNumberFormat="1" applyFont="1" applyFill="1" applyBorder="1" applyProtection="1">
      <alignment horizontal="right" vertical="center" wrapText="1"/>
    </xf>
    <xf numFmtId="3" fontId="29" fillId="0" borderId="53" xfId="0" applyNumberFormat="1" applyFont="1" applyBorder="1" applyAlignment="1">
      <alignment horizontal="right" vertical="center" wrapText="1"/>
    </xf>
    <xf numFmtId="0" fontId="55" fillId="46" borderId="53" xfId="0" applyFont="1" applyFill="1" applyBorder="1" applyAlignment="1">
      <alignment horizontal="center" vertical="center" wrapText="1"/>
    </xf>
    <xf numFmtId="0" fontId="29" fillId="0" borderId="53" xfId="0" applyFont="1" applyBorder="1" applyAlignment="1">
      <alignment horizontal="left" vertical="center"/>
    </xf>
    <xf numFmtId="4" fontId="119" fillId="61" borderId="53" xfId="0" applyNumberFormat="1" applyFont="1" applyFill="1" applyBorder="1" applyAlignment="1" applyProtection="1">
      <alignment vertical="center"/>
      <protection locked="0"/>
    </xf>
    <xf numFmtId="4" fontId="120" fillId="61" borderId="53" xfId="0" applyNumberFormat="1" applyFont="1" applyFill="1" applyBorder="1" applyAlignment="1" applyProtection="1">
      <alignment horizontal="right" vertical="center"/>
      <protection locked="0"/>
    </xf>
    <xf numFmtId="0" fontId="119" fillId="0" borderId="53" xfId="0" applyFont="1" applyBorder="1" applyAlignment="1">
      <alignment horizontal="right" vertical="center"/>
    </xf>
    <xf numFmtId="0" fontId="119" fillId="0" borderId="53" xfId="0" applyFont="1" applyBorder="1" applyAlignment="1">
      <alignment horizontal="right" vertical="center" wrapText="1"/>
    </xf>
    <xf numFmtId="0" fontId="117" fillId="46" borderId="53" xfId="0" applyFont="1" applyFill="1" applyBorder="1" applyAlignment="1">
      <alignment horizontal="center" vertical="center" textRotation="90" wrapText="1"/>
    </xf>
    <xf numFmtId="0" fontId="114" fillId="46" borderId="53" xfId="0" applyFont="1" applyFill="1" applyBorder="1" applyAlignment="1">
      <alignment horizontal="center" vertical="center" wrapText="1"/>
    </xf>
    <xf numFmtId="3" fontId="114" fillId="46" borderId="53" xfId="0" applyNumberFormat="1" applyFont="1" applyFill="1" applyBorder="1" applyAlignment="1">
      <alignment horizontal="right" vertical="center" wrapText="1"/>
    </xf>
    <xf numFmtId="165" fontId="56" fillId="46" borderId="53" xfId="0" applyNumberFormat="1" applyFont="1" applyFill="1" applyBorder="1" applyAlignment="1" applyProtection="1">
      <alignment horizontal="center" vertical="center" wrapText="1"/>
    </xf>
    <xf numFmtId="0" fontId="117" fillId="0" borderId="53" xfId="0" applyFont="1" applyFill="1" applyBorder="1" applyAlignment="1">
      <alignment horizontal="center" vertical="center"/>
    </xf>
    <xf numFmtId="4" fontId="46" fillId="0" borderId="53" xfId="0" applyNumberFormat="1" applyFont="1" applyBorder="1"/>
    <xf numFmtId="0" fontId="85" fillId="0" borderId="0" xfId="153" applyFont="1" applyBorder="1" applyAlignment="1" applyProtection="1">
      <alignment vertical="center"/>
    </xf>
    <xf numFmtId="0" fontId="40" fillId="0" borderId="53" xfId="0" applyFont="1" applyFill="1" applyBorder="1" applyAlignment="1">
      <alignment horizontal="center" vertical="center"/>
    </xf>
    <xf numFmtId="169" fontId="98" fillId="0" borderId="53" xfId="100" applyNumberFormat="1" applyFont="1" applyFill="1" applyBorder="1" applyAlignment="1">
      <alignment vertical="center" wrapText="1"/>
    </xf>
    <xf numFmtId="0" fontId="98" fillId="65" borderId="53" xfId="100" applyFont="1" applyFill="1" applyBorder="1" applyAlignment="1">
      <alignment horizontal="center" vertical="center" wrapText="1"/>
    </xf>
    <xf numFmtId="0" fontId="98" fillId="66" borderId="53" xfId="100" applyFont="1" applyFill="1" applyBorder="1" applyAlignment="1">
      <alignment horizontal="center" vertical="center" wrapText="1"/>
    </xf>
    <xf numFmtId="0" fontId="98" fillId="69" borderId="53" xfId="100" applyFont="1" applyFill="1" applyBorder="1" applyAlignment="1">
      <alignment horizontal="center" vertical="center" wrapText="1"/>
    </xf>
    <xf numFmtId="0" fontId="98" fillId="73" borderId="53" xfId="100" applyFont="1" applyFill="1" applyBorder="1" applyAlignment="1">
      <alignment horizontal="center" vertical="center" wrapText="1"/>
    </xf>
    <xf numFmtId="0" fontId="63" fillId="53" borderId="53" xfId="0" applyFont="1" applyFill="1" applyBorder="1" applyAlignment="1" applyProtection="1">
      <alignment vertical="center" wrapText="1"/>
    </xf>
    <xf numFmtId="0" fontId="107" fillId="70" borderId="53" xfId="0" applyFont="1" applyFill="1" applyBorder="1" applyAlignment="1" applyProtection="1">
      <alignment horizontal="center" vertical="center" wrapText="1"/>
    </xf>
    <xf numFmtId="0" fontId="98" fillId="17" borderId="53" xfId="100" applyFont="1" applyFill="1" applyBorder="1">
      <alignment horizontal="center" vertical="center" wrapText="1"/>
    </xf>
    <xf numFmtId="0" fontId="60" fillId="52" borderId="53" xfId="0" applyFont="1" applyFill="1" applyBorder="1" applyAlignment="1" applyProtection="1">
      <alignment horizontal="center" vertical="center"/>
    </xf>
    <xf numFmtId="169" fontId="98" fillId="0" borderId="53" xfId="100" applyNumberFormat="1" applyFont="1" applyBorder="1" applyAlignment="1">
      <alignment horizontal="center" vertical="center" wrapText="1"/>
    </xf>
    <xf numFmtId="0" fontId="63" fillId="78" borderId="53" xfId="0" applyFont="1" applyFill="1" applyBorder="1" applyAlignment="1" applyProtection="1">
      <alignment horizontal="left" vertical="top" wrapText="1"/>
    </xf>
    <xf numFmtId="169" fontId="55" fillId="0" borderId="53" xfId="100" applyNumberFormat="1" applyFont="1" applyBorder="1" applyAlignment="1">
      <alignment horizontal="center" vertical="center" wrapText="1"/>
    </xf>
    <xf numFmtId="3" fontId="98" fillId="74" borderId="53" xfId="159" applyNumberFormat="1" applyFont="1" applyFill="1" applyBorder="1">
      <alignment vertical="center"/>
      <protection locked="0"/>
    </xf>
    <xf numFmtId="165" fontId="98" fillId="76" borderId="53" xfId="160" applyFont="1" applyFill="1" applyBorder="1" applyAlignment="1" applyProtection="1">
      <alignment horizontal="center" vertical="center" wrapText="1"/>
    </xf>
    <xf numFmtId="49" fontId="98" fillId="61" borderId="53" xfId="160" applyNumberFormat="1" applyFont="1" applyFill="1" applyBorder="1" applyAlignment="1">
      <alignment horizontal="center" vertical="center" wrapText="1"/>
      <protection locked="0"/>
    </xf>
    <xf numFmtId="0" fontId="63" fillId="77" borderId="53" xfId="0" applyFont="1" applyFill="1" applyBorder="1" applyAlignment="1" applyProtection="1">
      <alignment horizontal="left" vertical="top" wrapText="1"/>
    </xf>
    <xf numFmtId="0" fontId="98" fillId="77" borderId="53" xfId="0" applyFont="1" applyFill="1" applyBorder="1" applyAlignment="1" applyProtection="1">
      <alignment horizontal="left" vertical="top" wrapText="1"/>
    </xf>
    <xf numFmtId="0" fontId="98" fillId="77" borderId="53" xfId="0" applyFont="1" applyFill="1" applyBorder="1" applyAlignment="1" applyProtection="1">
      <alignment horizontal="left" vertical="center" wrapText="1"/>
    </xf>
    <xf numFmtId="0" fontId="101" fillId="62" borderId="53" xfId="219" applyFont="1" applyFill="1" applyBorder="1">
      <alignment vertical="center"/>
    </xf>
    <xf numFmtId="169" fontId="55" fillId="62" borderId="53" xfId="0" applyNumberFormat="1" applyFont="1" applyFill="1" applyBorder="1" applyAlignment="1" applyProtection="1">
      <alignment horizontal="center" vertical="center" wrapText="1"/>
    </xf>
    <xf numFmtId="3" fontId="98" fillId="61" borderId="53" xfId="159" applyNumberFormat="1" applyFont="1" applyFill="1" applyBorder="1">
      <alignment vertical="center"/>
      <protection locked="0"/>
    </xf>
    <xf numFmtId="0" fontId="77" fillId="77" borderId="53" xfId="0" applyFont="1" applyFill="1" applyBorder="1" applyAlignment="1" applyProtection="1">
      <alignment vertical="center" wrapText="1"/>
    </xf>
    <xf numFmtId="169" fontId="98" fillId="77" borderId="53" xfId="0" applyNumberFormat="1" applyFont="1" applyFill="1" applyBorder="1" applyAlignment="1" applyProtection="1">
      <alignment horizontal="left" vertical="center"/>
    </xf>
    <xf numFmtId="164" fontId="98" fillId="77" borderId="53" xfId="0" applyNumberFormat="1" applyFont="1" applyFill="1" applyBorder="1" applyAlignment="1" applyProtection="1">
      <alignment horizontal="left" vertical="center" wrapText="1"/>
    </xf>
    <xf numFmtId="164" fontId="98" fillId="77" borderId="53" xfId="0" applyNumberFormat="1" applyFont="1" applyFill="1" applyBorder="1" applyAlignment="1" applyProtection="1">
      <alignment horizontal="center" vertical="center" wrapText="1"/>
    </xf>
    <xf numFmtId="3" fontId="104" fillId="0" borderId="53" xfId="0" applyNumberFormat="1" applyFont="1" applyFill="1" applyBorder="1" applyAlignment="1" applyProtection="1">
      <alignment vertical="center"/>
    </xf>
    <xf numFmtId="169" fontId="29" fillId="62" borderId="53" xfId="0" applyNumberFormat="1" applyFont="1" applyFill="1" applyBorder="1" applyAlignment="1" applyProtection="1">
      <alignment horizontal="left" vertical="center"/>
    </xf>
    <xf numFmtId="4" fontId="104" fillId="0" borderId="53" xfId="0" applyNumberFormat="1" applyFont="1" applyFill="1" applyBorder="1" applyAlignment="1" applyProtection="1">
      <alignment vertical="center"/>
    </xf>
    <xf numFmtId="4" fontId="104" fillId="0" borderId="53" xfId="0" applyNumberFormat="1" applyFont="1" applyFill="1" applyBorder="1" applyAlignment="1" applyProtection="1">
      <alignment horizontal="right" vertical="center"/>
    </xf>
    <xf numFmtId="4" fontId="63" fillId="0" borderId="53" xfId="0" applyNumberFormat="1" applyFont="1" applyFill="1" applyBorder="1" applyAlignment="1" applyProtection="1">
      <alignment vertical="center"/>
    </xf>
    <xf numFmtId="4" fontId="98" fillId="76" borderId="53" xfId="160" applyNumberFormat="1" applyFont="1" applyFill="1" applyBorder="1" applyProtection="1">
      <alignment horizontal="right" vertical="center" wrapText="1"/>
    </xf>
    <xf numFmtId="165" fontId="104" fillId="0" borderId="53" xfId="0" applyNumberFormat="1" applyFont="1" applyFill="1" applyBorder="1" applyAlignment="1" applyProtection="1">
      <alignment vertical="center"/>
    </xf>
    <xf numFmtId="165" fontId="104" fillId="0" borderId="53" xfId="0" applyNumberFormat="1" applyFont="1" applyFill="1" applyBorder="1" applyAlignment="1" applyProtection="1">
      <alignment horizontal="right" vertical="center"/>
    </xf>
    <xf numFmtId="165" fontId="63" fillId="0" borderId="53" xfId="0" applyNumberFormat="1" applyFont="1" applyFill="1" applyBorder="1" applyAlignment="1" applyProtection="1">
      <alignment vertical="center"/>
    </xf>
    <xf numFmtId="165" fontId="98" fillId="76" borderId="53" xfId="160" applyNumberFormat="1" applyFont="1" applyFill="1" applyBorder="1" applyProtection="1">
      <alignment horizontal="right" vertical="center" wrapText="1"/>
    </xf>
    <xf numFmtId="0" fontId="63" fillId="77" borderId="53" xfId="0" applyFont="1" applyFill="1" applyBorder="1" applyAlignment="1" applyProtection="1">
      <alignment vertical="center"/>
    </xf>
    <xf numFmtId="165" fontId="98" fillId="74" borderId="53" xfId="159" applyNumberFormat="1" applyFont="1" applyFill="1" applyBorder="1">
      <alignment vertical="center"/>
      <protection locked="0"/>
    </xf>
    <xf numFmtId="165" fontId="98" fillId="61" borderId="53" xfId="159" applyNumberFormat="1" applyFont="1" applyFill="1" applyBorder="1">
      <alignment vertical="center"/>
      <protection locked="0"/>
    </xf>
    <xf numFmtId="0" fontId="57" fillId="77" borderId="53" xfId="0" applyFont="1" applyFill="1" applyBorder="1" applyAlignment="1" applyProtection="1">
      <alignment horizontal="center" vertical="center" wrapText="1"/>
    </xf>
    <xf numFmtId="0" fontId="98" fillId="77" borderId="53" xfId="0" applyFont="1" applyFill="1" applyBorder="1" applyAlignment="1" applyProtection="1">
      <alignment horizontal="left" vertical="center"/>
    </xf>
    <xf numFmtId="169" fontId="55" fillId="62" borderId="53" xfId="0" applyNumberFormat="1" applyFont="1" applyFill="1" applyBorder="1" applyAlignment="1" applyProtection="1">
      <alignment horizontal="center" vertical="center"/>
    </xf>
    <xf numFmtId="0" fontId="98" fillId="0" borderId="53" xfId="0" applyFont="1" applyFill="1" applyBorder="1" applyAlignment="1">
      <alignment vertical="center" wrapText="1"/>
    </xf>
    <xf numFmtId="0" fontId="98" fillId="0" borderId="53" xfId="0" applyFont="1" applyFill="1" applyBorder="1" applyAlignment="1">
      <alignment horizontal="center" vertical="center" wrapText="1"/>
    </xf>
    <xf numFmtId="0" fontId="57" fillId="0" borderId="53" xfId="0" applyFont="1" applyBorder="1" applyAlignment="1">
      <alignment horizontal="center" vertical="center"/>
    </xf>
    <xf numFmtId="0" fontId="106" fillId="0" borderId="53" xfId="0" applyFont="1" applyFill="1" applyBorder="1" applyAlignment="1">
      <alignment vertical="top" wrapText="1"/>
    </xf>
    <xf numFmtId="0" fontId="95" fillId="52" borderId="53" xfId="0" applyFont="1" applyFill="1" applyBorder="1" applyAlignment="1" applyProtection="1">
      <alignment horizontal="center" vertical="center" wrapText="1"/>
    </xf>
    <xf numFmtId="169" fontId="49" fillId="0" borderId="53" xfId="100" applyNumberFormat="1" applyFont="1" applyFill="1" applyBorder="1" applyAlignment="1">
      <alignment horizontal="center" vertical="center" wrapText="1"/>
    </xf>
    <xf numFmtId="0" fontId="115" fillId="0" borderId="53" xfId="0" applyFont="1" applyFill="1" applyBorder="1" applyAlignment="1">
      <alignment horizontal="center" vertical="center" wrapText="1"/>
    </xf>
    <xf numFmtId="0" fontId="101" fillId="12" borderId="53" xfId="0" applyFont="1" applyFill="1" applyBorder="1" applyAlignment="1">
      <alignment horizontal="center" vertical="center" wrapText="1"/>
    </xf>
    <xf numFmtId="3" fontId="104" fillId="0" borderId="53" xfId="0" applyNumberFormat="1" applyFont="1" applyFill="1" applyBorder="1" applyAlignment="1">
      <alignment vertical="center"/>
    </xf>
    <xf numFmtId="3" fontId="63" fillId="0" borderId="53" xfId="0" applyNumberFormat="1" applyFont="1" applyFill="1" applyBorder="1" applyAlignment="1">
      <alignment horizontal="right" vertical="center"/>
    </xf>
    <xf numFmtId="3" fontId="63" fillId="79" borderId="53" xfId="0" applyNumberFormat="1" applyFont="1" applyFill="1" applyBorder="1" applyAlignment="1" applyProtection="1">
      <alignment vertical="center"/>
      <protection locked="0"/>
    </xf>
    <xf numFmtId="0" fontId="70" fillId="0" borderId="53" xfId="0" applyFont="1" applyFill="1" applyBorder="1" applyAlignment="1">
      <alignment vertical="center"/>
    </xf>
    <xf numFmtId="0" fontId="70" fillId="0" borderId="59" xfId="0" applyFont="1" applyFill="1" applyBorder="1" applyAlignment="1">
      <alignment vertical="center"/>
    </xf>
    <xf numFmtId="0" fontId="82" fillId="34" borderId="58" xfId="0" applyFont="1" applyFill="1" applyBorder="1" applyAlignment="1">
      <alignment horizontal="justify" vertical="center"/>
    </xf>
    <xf numFmtId="0" fontId="62" fillId="34" borderId="58" xfId="0" applyFont="1" applyFill="1" applyBorder="1" applyAlignment="1">
      <alignment horizontal="justify" vertical="center"/>
    </xf>
    <xf numFmtId="0" fontId="62" fillId="34" borderId="55" xfId="0" quotePrefix="1" applyFont="1" applyFill="1" applyBorder="1" applyAlignment="1">
      <alignment horizontal="justify" vertical="center"/>
    </xf>
    <xf numFmtId="0" fontId="62" fillId="34" borderId="55" xfId="0" applyFont="1" applyFill="1" applyBorder="1" applyAlignment="1">
      <alignment horizontal="justify" vertical="center"/>
    </xf>
    <xf numFmtId="0" fontId="82" fillId="34" borderId="55" xfId="0" applyFont="1" applyFill="1" applyBorder="1" applyAlignment="1">
      <alignment horizontal="justify" vertical="center"/>
    </xf>
    <xf numFmtId="0" fontId="92" fillId="34" borderId="55" xfId="0" applyFont="1" applyFill="1" applyBorder="1" applyAlignment="1">
      <alignment horizontal="right" vertical="center"/>
    </xf>
    <xf numFmtId="0" fontId="62" fillId="0" borderId="55" xfId="0" applyFont="1" applyFill="1" applyBorder="1" applyAlignment="1">
      <alignment vertical="center"/>
    </xf>
    <xf numFmtId="0" fontId="62" fillId="34" borderId="60" xfId="0" quotePrefix="1" applyFont="1" applyFill="1" applyBorder="1" applyAlignment="1">
      <alignment horizontal="justify" vertical="center"/>
    </xf>
    <xf numFmtId="0" fontId="62" fillId="34" borderId="60" xfId="0" applyFont="1" applyFill="1" applyBorder="1" applyAlignment="1">
      <alignment vertical="center"/>
    </xf>
    <xf numFmtId="0" fontId="62" fillId="34" borderId="63" xfId="0" applyFont="1" applyFill="1" applyBorder="1" applyAlignment="1">
      <alignment vertical="center"/>
    </xf>
    <xf numFmtId="0" fontId="62" fillId="0" borderId="63" xfId="0" applyFont="1" applyFill="1" applyBorder="1" applyAlignment="1">
      <alignment vertical="center"/>
    </xf>
    <xf numFmtId="0" fontId="43" fillId="34" borderId="0" xfId="0" applyFont="1" applyFill="1" applyBorder="1" applyAlignment="1">
      <alignment vertical="center"/>
    </xf>
    <xf numFmtId="0" fontId="70" fillId="34" borderId="59" xfId="0" applyFont="1" applyFill="1" applyBorder="1" applyAlignment="1">
      <alignment horizontal="center" vertical="center"/>
    </xf>
    <xf numFmtId="49" fontId="62" fillId="79" borderId="59" xfId="0" applyNumberFormat="1" applyFont="1" applyFill="1" applyBorder="1" applyAlignment="1" applyProtection="1">
      <alignment vertical="center"/>
      <protection locked="0"/>
    </xf>
    <xf numFmtId="1" fontId="62" fillId="79" borderId="59" xfId="0" applyNumberFormat="1" applyFont="1" applyFill="1" applyBorder="1" applyAlignment="1" applyProtection="1">
      <alignment vertical="center"/>
      <protection locked="0"/>
    </xf>
    <xf numFmtId="166" fontId="62" fillId="79" borderId="59" xfId="0" applyNumberFormat="1" applyFont="1" applyFill="1" applyBorder="1" applyAlignment="1" applyProtection="1">
      <alignment vertical="center"/>
      <protection locked="0"/>
    </xf>
    <xf numFmtId="0" fontId="92" fillId="34" borderId="0" xfId="0" applyFont="1" applyFill="1" applyBorder="1" applyAlignment="1">
      <alignment horizontal="left" vertical="center"/>
    </xf>
    <xf numFmtId="0" fontId="88" fillId="34" borderId="64" xfId="0" applyFont="1" applyFill="1" applyBorder="1" applyAlignment="1">
      <alignment vertical="center"/>
    </xf>
    <xf numFmtId="0" fontId="62" fillId="0" borderId="65" xfId="0" applyFont="1" applyFill="1" applyBorder="1" applyAlignment="1">
      <alignment vertical="center"/>
    </xf>
    <xf numFmtId="0" fontId="43" fillId="34" borderId="66" xfId="0" applyFont="1" applyFill="1" applyBorder="1" applyAlignment="1">
      <alignment vertical="center"/>
    </xf>
    <xf numFmtId="0" fontId="62" fillId="0" borderId="67" xfId="0" applyFont="1" applyFill="1" applyBorder="1" applyAlignment="1">
      <alignment vertical="center"/>
    </xf>
    <xf numFmtId="0" fontId="62" fillId="34" borderId="66" xfId="0" applyFont="1" applyFill="1" applyBorder="1" applyAlignment="1">
      <alignment vertical="center"/>
    </xf>
    <xf numFmtId="0" fontId="43" fillId="34" borderId="60" xfId="0" applyFont="1" applyFill="1" applyBorder="1" applyAlignment="1">
      <alignment vertical="center"/>
    </xf>
    <xf numFmtId="0" fontId="43" fillId="34" borderId="62" xfId="0" applyFont="1" applyFill="1" applyBorder="1" applyAlignment="1">
      <alignment vertical="center"/>
    </xf>
    <xf numFmtId="0" fontId="62" fillId="0" borderId="62" xfId="0" applyFont="1" applyFill="1" applyBorder="1" applyAlignment="1">
      <alignment vertical="center"/>
    </xf>
    <xf numFmtId="0" fontId="62" fillId="0" borderId="68" xfId="0" applyFont="1" applyFill="1" applyBorder="1" applyAlignment="1">
      <alignment vertical="center"/>
    </xf>
    <xf numFmtId="0" fontId="41" fillId="53" borderId="53" xfId="0" applyFont="1" applyFill="1" applyBorder="1" applyAlignment="1" applyProtection="1">
      <alignment horizontal="center" vertical="center" wrapText="1"/>
    </xf>
    <xf numFmtId="0" fontId="7" fillId="0" borderId="53" xfId="100" applyBorder="1" applyAlignment="1">
      <alignment horizontal="center" vertical="center" wrapText="1"/>
    </xf>
    <xf numFmtId="0" fontId="7" fillId="47" borderId="53" xfId="0" applyFont="1" applyFill="1" applyBorder="1" applyAlignment="1">
      <alignment vertical="center" wrapText="1"/>
    </xf>
    <xf numFmtId="169" fontId="7" fillId="47" borderId="53" xfId="0" applyNumberFormat="1" applyFont="1" applyFill="1" applyBorder="1" applyAlignment="1" applyProtection="1">
      <alignment vertical="center" wrapText="1"/>
    </xf>
    <xf numFmtId="0" fontId="52" fillId="47" borderId="53" xfId="0" applyFont="1" applyFill="1" applyBorder="1" applyAlignment="1" applyProtection="1">
      <alignment vertical="center" wrapText="1"/>
    </xf>
    <xf numFmtId="0" fontId="77" fillId="7" borderId="53" xfId="0" applyFont="1" applyFill="1" applyBorder="1" applyAlignment="1" applyProtection="1">
      <alignment vertical="center" wrapText="1"/>
    </xf>
    <xf numFmtId="1" fontId="41" fillId="7" borderId="53" xfId="0" applyNumberFormat="1" applyFont="1" applyFill="1" applyBorder="1" applyAlignment="1" applyProtection="1">
      <alignment vertical="center"/>
    </xf>
    <xf numFmtId="164" fontId="35" fillId="7" borderId="53" xfId="0" applyNumberFormat="1" applyFont="1" applyFill="1" applyBorder="1" applyAlignment="1" applyProtection="1">
      <alignment vertical="center" wrapText="1"/>
    </xf>
    <xf numFmtId="3" fontId="42" fillId="44" borderId="53" xfId="0" applyNumberFormat="1" applyFont="1" applyFill="1" applyBorder="1" applyAlignment="1" applyProtection="1">
      <alignment horizontal="right" vertical="center"/>
    </xf>
    <xf numFmtId="3" fontId="41" fillId="42" borderId="53" xfId="0" applyNumberFormat="1" applyFont="1" applyFill="1" applyBorder="1" applyAlignment="1" applyProtection="1">
      <alignment vertical="center"/>
      <protection locked="0"/>
    </xf>
    <xf numFmtId="165" fontId="42" fillId="44" borderId="53" xfId="0" applyNumberFormat="1" applyFont="1" applyFill="1" applyBorder="1" applyAlignment="1" applyProtection="1">
      <alignment horizontal="right" vertical="center"/>
    </xf>
    <xf numFmtId="165" fontId="41" fillId="42" borderId="53" xfId="0" applyNumberFormat="1" applyFont="1" applyFill="1" applyBorder="1" applyAlignment="1" applyProtection="1">
      <alignment vertical="center"/>
      <protection locked="0"/>
    </xf>
    <xf numFmtId="1" fontId="42" fillId="44" borderId="53" xfId="0" applyNumberFormat="1" applyFont="1" applyFill="1" applyBorder="1" applyAlignment="1" applyProtection="1">
      <alignment horizontal="right" vertical="center"/>
    </xf>
    <xf numFmtId="1" fontId="50" fillId="42" borderId="53" xfId="0" applyNumberFormat="1" applyFont="1" applyFill="1" applyBorder="1" applyAlignment="1" applyProtection="1">
      <alignment horizontal="right" vertical="center"/>
      <protection locked="0"/>
    </xf>
    <xf numFmtId="2" fontId="42" fillId="44" borderId="53" xfId="0" applyNumberFormat="1" applyFont="1" applyFill="1" applyBorder="1" applyAlignment="1" applyProtection="1">
      <alignment horizontal="right" vertical="center"/>
    </xf>
    <xf numFmtId="2" fontId="50" fillId="42" borderId="53" xfId="0" applyNumberFormat="1" applyFont="1" applyFill="1" applyBorder="1" applyAlignment="1" applyProtection="1">
      <alignment horizontal="right" vertical="center"/>
      <protection locked="0"/>
    </xf>
    <xf numFmtId="0" fontId="35" fillId="43" borderId="53" xfId="219" applyBorder="1">
      <alignment vertical="center"/>
    </xf>
    <xf numFmtId="1" fontId="64" fillId="43" borderId="53" xfId="0" applyNumberFormat="1" applyFont="1" applyFill="1" applyBorder="1" applyAlignment="1" applyProtection="1">
      <alignment vertical="center"/>
    </xf>
    <xf numFmtId="165" fontId="43" fillId="44" borderId="53" xfId="0" applyNumberFormat="1" applyFont="1" applyFill="1" applyBorder="1" applyAlignment="1" applyProtection="1">
      <alignment vertical="center"/>
    </xf>
    <xf numFmtId="4" fontId="43" fillId="44" borderId="53" xfId="0" applyNumberFormat="1" applyFont="1" applyFill="1" applyBorder="1" applyAlignment="1" applyProtection="1">
      <alignment vertical="center"/>
    </xf>
    <xf numFmtId="0" fontId="56" fillId="12" borderId="53" xfId="0" applyFont="1" applyFill="1" applyBorder="1" applyProtection="1"/>
    <xf numFmtId="0" fontId="56" fillId="12" borderId="53" xfId="0" applyFont="1" applyFill="1" applyBorder="1"/>
    <xf numFmtId="0" fontId="32" fillId="12" borderId="53" xfId="0" applyFont="1" applyFill="1" applyBorder="1"/>
    <xf numFmtId="0" fontId="49" fillId="34" borderId="53" xfId="0" applyFont="1" applyFill="1" applyBorder="1" applyAlignment="1">
      <alignment horizontal="center" vertical="center"/>
    </xf>
    <xf numFmtId="0" fontId="69" fillId="14" borderId="53" xfId="198" applyFont="1" applyFill="1" applyBorder="1" applyProtection="1"/>
    <xf numFmtId="0" fontId="55" fillId="14" borderId="53" xfId="0" applyFont="1" applyFill="1" applyBorder="1"/>
    <xf numFmtId="0" fontId="69" fillId="0" borderId="53" xfId="198" applyFont="1" applyBorder="1" applyAlignment="1" applyProtection="1">
      <alignment vertical="center"/>
    </xf>
    <xf numFmtId="0" fontId="69" fillId="0" borderId="53" xfId="198" applyFont="1" applyBorder="1" applyAlignment="1" applyProtection="1">
      <alignment horizontal="center" vertical="center" wrapText="1"/>
    </xf>
    <xf numFmtId="0" fontId="74" fillId="0" borderId="53" xfId="198" applyFont="1" applyBorder="1" applyAlignment="1" applyProtection="1">
      <alignment horizontal="center" vertical="center" wrapText="1"/>
    </xf>
    <xf numFmtId="0" fontId="55" fillId="34" borderId="53" xfId="198" applyFont="1" applyFill="1" applyBorder="1" applyAlignment="1" applyProtection="1">
      <alignment wrapText="1"/>
    </xf>
    <xf numFmtId="167" fontId="67" fillId="79" borderId="53" xfId="198" applyNumberFormat="1" applyFont="1" applyFill="1" applyBorder="1" applyProtection="1">
      <protection locked="0"/>
    </xf>
    <xf numFmtId="167" fontId="55" fillId="34" borderId="53" xfId="0" applyNumberFormat="1" applyFont="1" applyFill="1" applyBorder="1"/>
    <xf numFmtId="3" fontId="69" fillId="0" borderId="53" xfId="198" applyNumberFormat="1" applyFont="1" applyBorder="1" applyAlignment="1" applyProtection="1">
      <alignment horizontal="center" vertical="center" wrapText="1"/>
    </xf>
    <xf numFmtId="0" fontId="69" fillId="0" borderId="53" xfId="198" applyFont="1" applyFill="1" applyBorder="1" applyAlignment="1" applyProtection="1">
      <alignment vertical="center"/>
    </xf>
    <xf numFmtId="0" fontId="69" fillId="0" borderId="53" xfId="0" applyFont="1" applyFill="1" applyBorder="1" applyAlignment="1">
      <alignment horizontal="center" vertical="center" wrapText="1"/>
    </xf>
    <xf numFmtId="0" fontId="69" fillId="0" borderId="53" xfId="0" applyFont="1" applyBorder="1" applyAlignment="1" applyProtection="1">
      <alignment horizontal="center" vertical="center" wrapText="1"/>
    </xf>
    <xf numFmtId="0" fontId="89" fillId="34" borderId="53" xfId="0" applyFont="1" applyFill="1" applyBorder="1" applyProtection="1"/>
    <xf numFmtId="0" fontId="55" fillId="34" borderId="53" xfId="0" applyFont="1" applyFill="1" applyBorder="1"/>
    <xf numFmtId="164" fontId="63" fillId="77" borderId="53" xfId="0" applyNumberFormat="1" applyFont="1" applyFill="1" applyBorder="1" applyAlignment="1" applyProtection="1">
      <alignment vertical="center" wrapText="1"/>
    </xf>
    <xf numFmtId="0" fontId="46" fillId="0" borderId="58" xfId="0" applyFont="1" applyFill="1" applyBorder="1" applyAlignment="1">
      <alignment horizontal="center"/>
    </xf>
    <xf numFmtId="0" fontId="113" fillId="47" borderId="58" xfId="185" applyFont="1" applyFill="1" applyBorder="1" applyAlignment="1">
      <alignment vertical="center"/>
    </xf>
    <xf numFmtId="3" fontId="98" fillId="76" borderId="58" xfId="160" applyNumberFormat="1" applyFont="1" applyFill="1" applyBorder="1" applyProtection="1">
      <alignment horizontal="right" vertical="center" wrapText="1"/>
    </xf>
    <xf numFmtId="4" fontId="56" fillId="0" borderId="58" xfId="100" quotePrefix="1" applyNumberFormat="1" applyFont="1" applyBorder="1">
      <alignment horizontal="center" vertical="center" wrapText="1"/>
    </xf>
    <xf numFmtId="0" fontId="46" fillId="0" borderId="54" xfId="0" applyFont="1" applyFill="1" applyBorder="1" applyAlignment="1">
      <alignment horizontal="center"/>
    </xf>
    <xf numFmtId="0" fontId="63" fillId="53" borderId="54" xfId="0" applyFont="1" applyFill="1" applyBorder="1" applyAlignment="1" applyProtection="1">
      <alignment horizontal="center" vertical="center" wrapText="1"/>
    </xf>
    <xf numFmtId="0" fontId="46" fillId="0" borderId="59" xfId="0" applyFont="1" applyFill="1" applyBorder="1" applyAlignment="1">
      <alignment horizontal="center"/>
    </xf>
    <xf numFmtId="0" fontId="113" fillId="47" borderId="69" xfId="185" applyFont="1" applyFill="1" applyBorder="1" applyAlignment="1">
      <alignment vertical="center"/>
    </xf>
    <xf numFmtId="3" fontId="56" fillId="0" borderId="69" xfId="0" applyNumberFormat="1" applyFont="1" applyFill="1" applyBorder="1" applyAlignment="1" applyProtection="1">
      <alignment horizontal="right" vertical="center" wrapText="1"/>
    </xf>
    <xf numFmtId="3" fontId="56" fillId="0" borderId="69" xfId="100" quotePrefix="1" applyNumberFormat="1" applyFont="1" applyBorder="1">
      <alignment horizontal="center" vertical="center" wrapText="1"/>
    </xf>
    <xf numFmtId="3" fontId="56" fillId="0" borderId="61" xfId="100" quotePrefix="1" applyNumberFormat="1" applyFont="1" applyBorder="1">
      <alignment horizontal="center" vertical="center" wrapText="1"/>
    </xf>
    <xf numFmtId="3" fontId="94" fillId="34" borderId="53" xfId="0" applyNumberFormat="1" applyFont="1" applyFill="1" applyBorder="1" applyAlignment="1">
      <alignment horizontal="right" vertical="center"/>
    </xf>
    <xf numFmtId="164" fontId="98" fillId="77" borderId="53" xfId="0" applyNumberFormat="1" applyFont="1" applyFill="1" applyBorder="1" applyAlignment="1" applyProtection="1">
      <alignment vertical="center" wrapText="1"/>
    </xf>
    <xf numFmtId="164" fontId="7" fillId="0" borderId="53" xfId="0" applyNumberFormat="1" applyFont="1" applyFill="1" applyBorder="1" applyAlignment="1" applyProtection="1">
      <alignment horizontal="center" vertical="center" wrapText="1"/>
    </xf>
    <xf numFmtId="3" fontId="63" fillId="0" borderId="53" xfId="0" applyNumberFormat="1" applyFont="1" applyFill="1" applyBorder="1" applyAlignment="1" applyProtection="1">
      <alignment vertical="center"/>
    </xf>
    <xf numFmtId="1" fontId="98" fillId="76" borderId="53" xfId="160" applyNumberFormat="1" applyFont="1" applyFill="1" applyBorder="1" applyProtection="1">
      <alignment horizontal="right" vertical="center" wrapText="1"/>
    </xf>
    <xf numFmtId="0" fontId="63" fillId="0" borderId="53" xfId="0" applyFont="1" applyFill="1" applyBorder="1" applyAlignment="1" applyProtection="1">
      <alignment horizontal="left" vertical="top" wrapText="1"/>
    </xf>
    <xf numFmtId="0" fontId="63" fillId="53" borderId="53" xfId="0" applyFont="1" applyFill="1" applyBorder="1" applyAlignment="1" applyProtection="1">
      <alignment horizontal="center" vertical="center" wrapText="1"/>
    </xf>
    <xf numFmtId="0" fontId="127" fillId="0" borderId="53" xfId="0" applyFont="1" applyFill="1" applyBorder="1" applyAlignment="1">
      <alignment vertical="center"/>
    </xf>
    <xf numFmtId="0" fontId="107" fillId="53" borderId="61" xfId="0" applyFont="1" applyFill="1" applyBorder="1" applyAlignment="1" applyProtection="1">
      <alignment vertical="center" wrapText="1"/>
    </xf>
    <xf numFmtId="0" fontId="101" fillId="0" borderId="59" xfId="0" applyFont="1" applyFill="1" applyBorder="1" applyAlignment="1">
      <alignment vertical="center" wrapText="1"/>
    </xf>
    <xf numFmtId="0" fontId="101" fillId="0" borderId="61" xfId="0" applyFont="1" applyFill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46" fillId="0" borderId="59" xfId="0" applyFont="1" applyFill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49" fontId="98" fillId="0" borderId="69" xfId="0" applyNumberFormat="1" applyFont="1" applyFill="1" applyBorder="1" applyAlignment="1" applyProtection="1">
      <alignment vertical="center" wrapText="1"/>
    </xf>
    <xf numFmtId="49" fontId="98" fillId="0" borderId="61" xfId="0" applyNumberFormat="1" applyFont="1" applyFill="1" applyBorder="1" applyAlignment="1" applyProtection="1">
      <alignment vertical="center" wrapText="1"/>
    </xf>
    <xf numFmtId="169" fontId="128" fillId="0" borderId="53" xfId="100" applyNumberFormat="1" applyFont="1" applyBorder="1">
      <alignment horizontal="center" vertical="center" wrapText="1"/>
    </xf>
    <xf numFmtId="0" fontId="113" fillId="47" borderId="59" xfId="185" applyFont="1" applyFill="1" applyBorder="1" applyAlignment="1">
      <alignment vertical="center"/>
    </xf>
    <xf numFmtId="0" fontId="0" fillId="0" borderId="69" xfId="0" applyBorder="1" applyAlignment="1">
      <alignment vertical="center"/>
    </xf>
    <xf numFmtId="49" fontId="98" fillId="0" borderId="59" xfId="0" applyNumberFormat="1" applyFont="1" applyFill="1" applyBorder="1" applyAlignment="1" applyProtection="1">
      <alignment vertical="center"/>
    </xf>
    <xf numFmtId="49" fontId="98" fillId="0" borderId="53" xfId="0" applyNumberFormat="1" applyFont="1" applyFill="1" applyBorder="1" applyAlignment="1" applyProtection="1">
      <alignment horizontal="left" vertical="center"/>
    </xf>
    <xf numFmtId="0" fontId="47" fillId="0" borderId="0" xfId="0" applyFont="1" applyFill="1" applyAlignment="1">
      <alignment horizontal="center" wrapText="1"/>
    </xf>
    <xf numFmtId="0" fontId="123" fillId="0" borderId="29" xfId="0" applyFont="1" applyFill="1" applyBorder="1" applyAlignment="1" applyProtection="1">
      <alignment horizontal="left" vertical="center" wrapText="1"/>
    </xf>
    <xf numFmtId="0" fontId="123" fillId="0" borderId="32" xfId="0" applyFont="1" applyFill="1" applyBorder="1" applyAlignment="1" applyProtection="1">
      <alignment horizontal="left" vertical="center" wrapText="1"/>
    </xf>
    <xf numFmtId="0" fontId="123" fillId="0" borderId="33" xfId="0" applyFont="1" applyFill="1" applyBorder="1" applyAlignment="1" applyProtection="1">
      <alignment horizontal="left" vertical="center" wrapText="1"/>
    </xf>
    <xf numFmtId="0" fontId="64" fillId="0" borderId="20" xfId="0" applyFont="1" applyFill="1" applyBorder="1" applyAlignment="1" applyProtection="1">
      <alignment horizontal="left" vertical="center"/>
    </xf>
    <xf numFmtId="0" fontId="71" fillId="54" borderId="24" xfId="0" applyFont="1" applyFill="1" applyBorder="1" applyAlignment="1" applyProtection="1">
      <alignment horizontal="center" vertical="center" wrapText="1"/>
    </xf>
    <xf numFmtId="0" fontId="71" fillId="54" borderId="0" xfId="0" applyFont="1" applyFill="1" applyBorder="1" applyAlignment="1" applyProtection="1">
      <alignment horizontal="center" vertical="center" wrapText="1"/>
    </xf>
    <xf numFmtId="0" fontId="78" fillId="57" borderId="22" xfId="0" applyFont="1" applyFill="1" applyBorder="1" applyAlignment="1" applyProtection="1">
      <alignment horizontal="center" vertical="center" wrapText="1"/>
    </xf>
    <xf numFmtId="0" fontId="65" fillId="54" borderId="0" xfId="0" applyFont="1" applyFill="1" applyBorder="1" applyAlignment="1" applyProtection="1">
      <alignment horizontal="center" vertical="center"/>
    </xf>
    <xf numFmtId="0" fontId="59" fillId="0" borderId="20" xfId="0" applyFont="1" applyFill="1" applyBorder="1" applyAlignment="1" applyProtection="1">
      <alignment horizontal="left" vertical="center" wrapText="1"/>
    </xf>
    <xf numFmtId="0" fontId="59" fillId="0" borderId="20" xfId="0" applyFont="1" applyFill="1" applyBorder="1" applyAlignment="1" applyProtection="1">
      <alignment horizontal="left" vertical="center"/>
    </xf>
    <xf numFmtId="0" fontId="59" fillId="0" borderId="30" xfId="0" applyFont="1" applyFill="1" applyBorder="1" applyAlignment="1" applyProtection="1">
      <alignment horizontal="left" vertical="center"/>
    </xf>
    <xf numFmtId="0" fontId="59" fillId="0" borderId="31" xfId="0" applyFont="1" applyFill="1" applyBorder="1" applyAlignment="1" applyProtection="1">
      <alignment horizontal="left" vertical="center"/>
    </xf>
    <xf numFmtId="0" fontId="59" fillId="0" borderId="30" xfId="0" applyFont="1" applyFill="1" applyBorder="1" applyAlignment="1" applyProtection="1">
      <alignment horizontal="left" vertical="center" wrapText="1"/>
    </xf>
    <xf numFmtId="0" fontId="59" fillId="0" borderId="31" xfId="0" applyFont="1" applyFill="1" applyBorder="1" applyAlignment="1" applyProtection="1">
      <alignment horizontal="left" vertical="center" wrapText="1"/>
    </xf>
    <xf numFmtId="0" fontId="25" fillId="0" borderId="23" xfId="153" applyBorder="1" applyAlignment="1" applyProtection="1">
      <alignment horizontal="left" vertical="center"/>
    </xf>
    <xf numFmtId="0" fontId="106" fillId="0" borderId="44" xfId="0" applyFont="1" applyFill="1" applyBorder="1" applyAlignment="1">
      <alignment horizontal="left" vertical="center" wrapText="1"/>
    </xf>
    <xf numFmtId="0" fontId="106" fillId="0" borderId="25" xfId="0" applyFont="1" applyFill="1" applyBorder="1" applyAlignment="1">
      <alignment horizontal="left" vertical="center" wrapText="1"/>
    </xf>
    <xf numFmtId="0" fontId="106" fillId="0" borderId="42" xfId="0" applyFont="1" applyFill="1" applyBorder="1" applyAlignment="1">
      <alignment horizontal="left" vertical="center" wrapText="1"/>
    </xf>
    <xf numFmtId="0" fontId="63" fillId="0" borderId="53" xfId="0" applyFont="1" applyFill="1" applyBorder="1" applyAlignment="1" applyProtection="1">
      <alignment horizontal="left" vertical="top" wrapText="1"/>
    </xf>
    <xf numFmtId="0" fontId="63" fillId="53" borderId="53" xfId="0" applyFont="1" applyFill="1" applyBorder="1" applyAlignment="1" applyProtection="1">
      <alignment horizontal="center" vertical="center" wrapText="1"/>
    </xf>
    <xf numFmtId="0" fontId="104" fillId="0" borderId="53" xfId="0" applyFont="1" applyFill="1" applyBorder="1" applyAlignment="1" applyProtection="1">
      <alignment horizontal="left" vertical="center" wrapText="1"/>
    </xf>
    <xf numFmtId="164" fontId="107" fillId="0" borderId="53" xfId="0" applyNumberFormat="1" applyFont="1" applyFill="1" applyBorder="1" applyAlignment="1" applyProtection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11" fillId="0" borderId="53" xfId="0" applyFont="1" applyFill="1" applyBorder="1" applyAlignment="1">
      <alignment horizontal="left" vertical="center" wrapText="1"/>
    </xf>
    <xf numFmtId="0" fontId="114" fillId="0" borderId="53" xfId="0" applyFont="1" applyFill="1" applyBorder="1" applyAlignment="1" applyProtection="1">
      <alignment horizontal="left" vertical="center" wrapText="1"/>
    </xf>
    <xf numFmtId="4" fontId="63" fillId="0" borderId="53" xfId="0" applyNumberFormat="1" applyFont="1" applyFill="1" applyBorder="1" applyAlignment="1" applyProtection="1">
      <alignment horizontal="right" vertical="center"/>
    </xf>
    <xf numFmtId="49" fontId="107" fillId="0" borderId="53" xfId="0" applyNumberFormat="1" applyFont="1" applyFill="1" applyBorder="1" applyAlignment="1" applyProtection="1">
      <alignment horizontal="left" vertical="center" wrapText="1"/>
    </xf>
    <xf numFmtId="0" fontId="101" fillId="0" borderId="53" xfId="0" applyFont="1" applyFill="1" applyBorder="1" applyAlignment="1">
      <alignment horizontal="left" vertical="center" wrapText="1"/>
    </xf>
    <xf numFmtId="0" fontId="111" fillId="0" borderId="53" xfId="195" applyFont="1" applyBorder="1" applyAlignment="1" applyProtection="1">
      <alignment horizontal="left" vertical="center" wrapText="1"/>
    </xf>
    <xf numFmtId="49" fontId="63" fillId="0" borderId="53" xfId="0" applyNumberFormat="1" applyFont="1" applyFill="1" applyBorder="1" applyAlignment="1" applyProtection="1">
      <alignment horizontal="left" vertical="center" wrapText="1"/>
    </xf>
    <xf numFmtId="49" fontId="109" fillId="0" borderId="53" xfId="0" applyNumberFormat="1" applyFont="1" applyFill="1" applyBorder="1" applyAlignment="1" applyProtection="1">
      <alignment horizontal="left" vertical="center" wrapText="1"/>
    </xf>
    <xf numFmtId="0" fontId="126" fillId="0" borderId="53" xfId="0" applyFont="1" applyFill="1" applyBorder="1" applyAlignment="1">
      <alignment horizontal="left" vertical="center" wrapText="1"/>
    </xf>
    <xf numFmtId="0" fontId="66" fillId="0" borderId="53" xfId="0" applyFont="1" applyBorder="1" applyAlignment="1">
      <alignment horizontal="left" vertical="center" wrapText="1"/>
    </xf>
    <xf numFmtId="2" fontId="98" fillId="0" borderId="59" xfId="0" applyNumberFormat="1" applyFont="1" applyFill="1" applyBorder="1" applyAlignment="1" applyProtection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2" fontId="98" fillId="0" borderId="61" xfId="0" applyNumberFormat="1" applyFont="1" applyFill="1" applyBorder="1" applyAlignment="1" applyProtection="1">
      <alignment horizontal="left" vertical="center" wrapText="1"/>
    </xf>
    <xf numFmtId="0" fontId="63" fillId="53" borderId="59" xfId="0" applyFont="1" applyFill="1" applyBorder="1" applyAlignment="1" applyProtection="1">
      <alignment horizontal="center" vertical="center" wrapText="1"/>
    </xf>
    <xf numFmtId="0" fontId="63" fillId="53" borderId="69" xfId="0" applyFont="1" applyFill="1" applyBorder="1" applyAlignment="1" applyProtection="1">
      <alignment horizontal="center" vertical="center" wrapText="1"/>
    </xf>
    <xf numFmtId="0" fontId="46" fillId="0" borderId="69" xfId="0" applyFont="1" applyFill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113" fillId="47" borderId="59" xfId="185" applyFont="1" applyFill="1" applyBorder="1" applyAlignment="1">
      <alignment horizontal="left" vertical="center"/>
    </xf>
    <xf numFmtId="0" fontId="113" fillId="47" borderId="69" xfId="185" applyFont="1" applyFill="1" applyBorder="1" applyAlignment="1">
      <alignment horizontal="left" vertical="center"/>
    </xf>
    <xf numFmtId="0" fontId="113" fillId="0" borderId="59" xfId="185" applyFont="1" applyFill="1" applyBorder="1" applyAlignment="1">
      <alignment horizontal="left" vertical="center"/>
    </xf>
    <xf numFmtId="0" fontId="113" fillId="0" borderId="69" xfId="185" applyFont="1" applyFill="1" applyBorder="1" applyAlignment="1">
      <alignment horizontal="left" vertical="center"/>
    </xf>
    <xf numFmtId="0" fontId="122" fillId="53" borderId="59" xfId="0" applyFont="1" applyFill="1" applyBorder="1" applyAlignment="1" applyProtection="1">
      <alignment horizontal="center" vertical="center" wrapText="1"/>
    </xf>
    <xf numFmtId="0" fontId="122" fillId="53" borderId="69" xfId="0" applyFont="1" applyFill="1" applyBorder="1" applyAlignment="1" applyProtection="1">
      <alignment horizontal="center" vertical="center" wrapText="1"/>
    </xf>
    <xf numFmtId="0" fontId="107" fillId="53" borderId="59" xfId="0" applyFont="1" applyFill="1" applyBorder="1" applyAlignment="1" applyProtection="1">
      <alignment horizontal="center" vertical="center" wrapText="1"/>
    </xf>
    <xf numFmtId="0" fontId="107" fillId="53" borderId="69" xfId="0" applyFont="1" applyFill="1" applyBorder="1" applyAlignment="1" applyProtection="1">
      <alignment horizontal="center" vertical="center" wrapText="1"/>
    </xf>
    <xf numFmtId="0" fontId="117" fillId="45" borderId="53" xfId="0" applyFont="1" applyFill="1" applyBorder="1" applyAlignment="1">
      <alignment horizontal="center" vertical="center" textRotation="90" wrapText="1"/>
    </xf>
    <xf numFmtId="0" fontId="117" fillId="46" borderId="53" xfId="0" applyFont="1" applyFill="1" applyBorder="1" applyAlignment="1">
      <alignment horizontal="center" vertical="center" textRotation="90" wrapText="1"/>
    </xf>
    <xf numFmtId="0" fontId="29" fillId="0" borderId="53" xfId="0" applyFont="1" applyFill="1" applyBorder="1" applyAlignment="1">
      <alignment horizontal="left" vertical="top" wrapText="1"/>
    </xf>
    <xf numFmtId="164" fontId="7" fillId="0" borderId="53" xfId="0" applyNumberFormat="1" applyFont="1" applyFill="1" applyBorder="1" applyAlignment="1" applyProtection="1">
      <alignment horizontal="center" vertical="center" wrapText="1"/>
    </xf>
    <xf numFmtId="0" fontId="107" fillId="0" borderId="58" xfId="0" applyFont="1" applyFill="1" applyBorder="1" applyAlignment="1" applyProtection="1">
      <alignment horizontal="left" vertical="top" wrapText="1"/>
    </xf>
    <xf numFmtId="0" fontId="104" fillId="0" borderId="58" xfId="0" applyFont="1" applyFill="1" applyBorder="1" applyAlignment="1" applyProtection="1">
      <alignment horizontal="left" vertical="top" wrapText="1"/>
    </xf>
    <xf numFmtId="0" fontId="104" fillId="0" borderId="58" xfId="0" applyFont="1" applyFill="1" applyBorder="1" applyAlignment="1" applyProtection="1">
      <alignment horizontal="center" vertical="top" wrapText="1"/>
    </xf>
    <xf numFmtId="0" fontId="25" fillId="0" borderId="0" xfId="153" applyBorder="1" applyAlignment="1" applyProtection="1">
      <alignment horizontal="left" vertical="center"/>
    </xf>
    <xf numFmtId="0" fontId="106" fillId="0" borderId="53" xfId="0" applyFont="1" applyFill="1" applyBorder="1" applyAlignment="1">
      <alignment horizontal="left" vertical="top" wrapText="1"/>
    </xf>
    <xf numFmtId="0" fontId="88" fillId="34" borderId="53" xfId="0" applyFont="1" applyFill="1" applyBorder="1" applyAlignment="1">
      <alignment horizontal="center" vertical="center"/>
    </xf>
    <xf numFmtId="0" fontId="88" fillId="34" borderId="59" xfId="0" applyFont="1" applyFill="1" applyBorder="1" applyAlignment="1">
      <alignment horizontal="center" vertical="center"/>
    </xf>
    <xf numFmtId="0" fontId="25" fillId="0" borderId="19" xfId="153" applyBorder="1" applyAlignment="1" applyProtection="1">
      <alignment horizontal="left" vertical="center"/>
    </xf>
    <xf numFmtId="164" fontId="41" fillId="7" borderId="53" xfId="0" applyNumberFormat="1" applyFont="1" applyFill="1" applyBorder="1" applyAlignment="1" applyProtection="1">
      <alignment horizontal="left" vertical="center" wrapText="1"/>
    </xf>
    <xf numFmtId="164" fontId="41" fillId="7" borderId="53" xfId="0" applyNumberFormat="1" applyFont="1" applyFill="1" applyBorder="1" applyAlignment="1" applyProtection="1">
      <alignment horizontal="left" vertical="center"/>
    </xf>
    <xf numFmtId="0" fontId="41" fillId="0" borderId="53" xfId="0" applyFont="1" applyFill="1" applyBorder="1" applyAlignment="1">
      <alignment horizontal="left" vertical="top" wrapText="1"/>
    </xf>
    <xf numFmtId="1" fontId="41" fillId="43" borderId="53" xfId="0" applyNumberFormat="1" applyFont="1" applyFill="1" applyBorder="1" applyAlignment="1" applyProtection="1">
      <alignment horizontal="center" vertical="center"/>
    </xf>
    <xf numFmtId="0" fontId="41" fillId="53" borderId="53" xfId="0" applyFont="1" applyFill="1" applyBorder="1" applyAlignment="1" applyProtection="1">
      <alignment horizontal="center" vertical="center" wrapText="1"/>
    </xf>
    <xf numFmtId="0" fontId="129" fillId="81" borderId="70" xfId="0" applyFont="1" applyFill="1" applyBorder="1" applyAlignment="1"/>
    <xf numFmtId="0" fontId="129" fillId="81" borderId="71" xfId="0" applyFont="1" applyFill="1" applyBorder="1" applyAlignment="1"/>
    <xf numFmtId="0" fontId="0" fillId="0" borderId="0" xfId="0" applyAlignment="1">
      <alignment horizontal="center"/>
    </xf>
    <xf numFmtId="0" fontId="13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82" borderId="72" xfId="0" applyFill="1" applyBorder="1"/>
    <xf numFmtId="0" fontId="0" fillId="82" borderId="73" xfId="0" applyFill="1" applyBorder="1"/>
    <xf numFmtId="0" fontId="0" fillId="82" borderId="57" xfId="0" applyFill="1" applyBorder="1"/>
    <xf numFmtId="0" fontId="0" fillId="0" borderId="52" xfId="0" applyBorder="1" applyAlignment="1">
      <alignment horizontal="center"/>
    </xf>
    <xf numFmtId="0" fontId="131" fillId="0" borderId="0" xfId="0" applyFont="1"/>
    <xf numFmtId="0" fontId="130" fillId="0" borderId="0" xfId="0" applyFont="1" applyAlignment="1">
      <alignment horizontal="left"/>
    </xf>
    <xf numFmtId="0" fontId="0" fillId="82" borderId="0" xfId="0" applyFill="1"/>
    <xf numFmtId="0" fontId="0" fillId="82" borderId="0" xfId="0" applyFill="1" applyAlignment="1">
      <alignment horizontal="center"/>
    </xf>
    <xf numFmtId="0" fontId="132" fillId="0" borderId="0" xfId="0" applyFont="1" applyAlignment="1">
      <alignment vertical="center"/>
    </xf>
    <xf numFmtId="0" fontId="133" fillId="52" borderId="22" xfId="0" applyFont="1" applyFill="1" applyBorder="1" applyAlignment="1" applyProtection="1">
      <alignment horizontal="center" vertical="center" wrapText="1"/>
    </xf>
    <xf numFmtId="0" fontId="134" fillId="52" borderId="70" xfId="0" applyFont="1" applyFill="1" applyBorder="1" applyAlignment="1" applyProtection="1">
      <alignment horizontal="center" vertical="center" wrapText="1"/>
    </xf>
    <xf numFmtId="0" fontId="134" fillId="52" borderId="71" xfId="0" applyFont="1" applyFill="1" applyBorder="1" applyAlignment="1" applyProtection="1">
      <alignment horizontal="center" vertical="center" wrapText="1"/>
    </xf>
    <xf numFmtId="0" fontId="134" fillId="52" borderId="74" xfId="0" applyFont="1" applyFill="1" applyBorder="1" applyAlignment="1" applyProtection="1">
      <alignment horizontal="center" vertical="center" wrapText="1"/>
    </xf>
    <xf numFmtId="0" fontId="135" fillId="0" borderId="22" xfId="10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34" fillId="52" borderId="22" xfId="0" applyFont="1" applyFill="1" applyBorder="1" applyAlignment="1" applyProtection="1">
      <alignment horizontal="center" vertical="center" wrapText="1"/>
    </xf>
    <xf numFmtId="0" fontId="0" fillId="82" borderId="75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82" borderId="76" xfId="0" applyFill="1" applyBorder="1"/>
    <xf numFmtId="0" fontId="0" fillId="82" borderId="77" xfId="0" applyFill="1" applyBorder="1"/>
    <xf numFmtId="0" fontId="0" fillId="0" borderId="52" xfId="0" applyBorder="1" applyAlignment="1">
      <alignment horizontal="center" vertical="center"/>
    </xf>
    <xf numFmtId="0" fontId="136" fillId="0" borderId="0" xfId="0" applyFont="1" applyAlignment="1">
      <alignment horizontal="center"/>
    </xf>
    <xf numFmtId="0" fontId="66" fillId="0" borderId="0" xfId="0" applyFont="1" applyAlignment="1">
      <alignment vertical="top"/>
    </xf>
    <xf numFmtId="0" fontId="137" fillId="47" borderId="22" xfId="0" applyFont="1" applyFill="1" applyBorder="1" applyAlignment="1">
      <alignment horizontal="center" vertical="center" textRotation="90"/>
    </xf>
    <xf numFmtId="0" fontId="0" fillId="0" borderId="0" xfId="0" applyAlignment="1">
      <alignment vertical="top"/>
    </xf>
    <xf numFmtId="0" fontId="0" fillId="82" borderId="75" xfId="0" applyFill="1" applyBorder="1" applyAlignment="1">
      <alignment vertical="top"/>
    </xf>
    <xf numFmtId="0" fontId="0" fillId="47" borderId="78" xfId="0" applyFill="1" applyBorder="1" applyAlignment="1">
      <alignment vertical="top"/>
    </xf>
    <xf numFmtId="0" fontId="0" fillId="47" borderId="79" xfId="0" applyFill="1" applyBorder="1" applyAlignment="1">
      <alignment vertical="top"/>
    </xf>
  </cellXfs>
  <cellStyles count="276">
    <cellStyle name="20 % - Accent1" xfId="13" builtinId="30" customBuiltin="1"/>
    <cellStyle name="20 % - Accent1 2" xfId="1"/>
    <cellStyle name="20 % - Accent1 3" xfId="2"/>
    <cellStyle name="20 % - Accent2" xfId="16" builtinId="34" customBuiltin="1"/>
    <cellStyle name="20 % - Accent2 2" xfId="3"/>
    <cellStyle name="20 % - Accent2 3" xfId="4"/>
    <cellStyle name="20 % - Accent3" xfId="19" builtinId="38" customBuiltin="1"/>
    <cellStyle name="20 % - Accent3 2" xfId="5"/>
    <cellStyle name="20 % - Accent3 3" xfId="6"/>
    <cellStyle name="20 % - Accent4" xfId="22" builtinId="42" customBuiltin="1"/>
    <cellStyle name="20 % - Accent4 2" xfId="7"/>
    <cellStyle name="20 % - Accent4 3" xfId="8"/>
    <cellStyle name="20 % - Accent5" xfId="25" builtinId="46" customBuiltin="1"/>
    <cellStyle name="20 % - Accent5 2" xfId="9"/>
    <cellStyle name="20 % - Accent5 3" xfId="10"/>
    <cellStyle name="20 % - Accent6" xfId="28" builtinId="50" customBuiltin="1"/>
    <cellStyle name="20 % - Accent6 2" xfId="11"/>
    <cellStyle name="20 % - Accent6 3" xfId="12"/>
    <cellStyle name="20% - Accent1" xfId="241"/>
    <cellStyle name="20% - Accent1 2" xfId="14"/>
    <cellStyle name="20% - Accent1 3" xfId="15"/>
    <cellStyle name="20% - Accent2" xfId="242"/>
    <cellStyle name="20% - Accent2 2" xfId="17"/>
    <cellStyle name="20% - Accent2 3" xfId="18"/>
    <cellStyle name="20% - Accent3" xfId="243"/>
    <cellStyle name="20% - Accent3 2" xfId="20"/>
    <cellStyle name="20% - Accent3 3" xfId="21"/>
    <cellStyle name="20% - Accent4" xfId="244"/>
    <cellStyle name="20% - Accent4 2" xfId="23"/>
    <cellStyle name="20% - Accent4 3" xfId="24"/>
    <cellStyle name="20% - Accent5" xfId="245"/>
    <cellStyle name="20% - Accent5 2" xfId="26"/>
    <cellStyle name="20% - Accent5 3" xfId="27"/>
    <cellStyle name="20% - Accent6" xfId="246"/>
    <cellStyle name="20% - Accent6 2" xfId="29"/>
    <cellStyle name="20% - Accent6 3" xfId="30"/>
    <cellStyle name="40 % - Accent1" xfId="43" builtinId="31" customBuiltin="1"/>
    <cellStyle name="40 % - Accent1 2" xfId="31"/>
    <cellStyle name="40 % - Accent1 3" xfId="32"/>
    <cellStyle name="40 % - Accent2" xfId="46" builtinId="35" customBuiltin="1"/>
    <cellStyle name="40 % - Accent2 2" xfId="33"/>
    <cellStyle name="40 % - Accent2 3" xfId="34"/>
    <cellStyle name="40 % - Accent3" xfId="49" builtinId="39" customBuiltin="1"/>
    <cellStyle name="40 % - Accent3 2" xfId="35"/>
    <cellStyle name="40 % - Accent3 3" xfId="36"/>
    <cellStyle name="40 % - Accent4" xfId="52" builtinId="43" customBuiltin="1"/>
    <cellStyle name="40 % - Accent4 2" xfId="37"/>
    <cellStyle name="40 % - Accent4 3" xfId="38"/>
    <cellStyle name="40 % - Accent5" xfId="55" builtinId="47" customBuiltin="1"/>
    <cellStyle name="40 % - Accent5 2" xfId="39"/>
    <cellStyle name="40 % - Accent5 3" xfId="40"/>
    <cellStyle name="40 % - Accent6" xfId="58" builtinId="51" customBuiltin="1"/>
    <cellStyle name="40 % - Accent6 2" xfId="41"/>
    <cellStyle name="40 % - Accent6 3" xfId="42"/>
    <cellStyle name="40% - Accent1" xfId="247"/>
    <cellStyle name="40% - Accent1 2" xfId="44"/>
    <cellStyle name="40% - Accent1 3" xfId="45"/>
    <cellStyle name="40% - Accent2" xfId="248"/>
    <cellStyle name="40% - Accent2 2" xfId="47"/>
    <cellStyle name="40% - Accent2 3" xfId="48"/>
    <cellStyle name="40% - Accent3" xfId="249"/>
    <cellStyle name="40% - Accent3 2" xfId="50"/>
    <cellStyle name="40% - Accent3 3" xfId="51"/>
    <cellStyle name="40% - Accent4" xfId="250"/>
    <cellStyle name="40% - Accent4 2" xfId="53"/>
    <cellStyle name="40% - Accent4 3" xfId="54"/>
    <cellStyle name="40% - Accent5" xfId="251"/>
    <cellStyle name="40% - Accent5 2" xfId="56"/>
    <cellStyle name="40% - Accent5 3" xfId="57"/>
    <cellStyle name="40% - Accent6" xfId="252"/>
    <cellStyle name="40% - Accent6 2" xfId="59"/>
    <cellStyle name="40% - Accent6 3" xfId="60"/>
    <cellStyle name="60 % - Accent1" xfId="73" builtinId="32" customBuiltin="1"/>
    <cellStyle name="60 % - Accent1 2" xfId="61"/>
    <cellStyle name="60 % - Accent1 3" xfId="62"/>
    <cellStyle name="60 % - Accent2" xfId="75" builtinId="36" customBuiltin="1"/>
    <cellStyle name="60 % - Accent2 2" xfId="63"/>
    <cellStyle name="60 % - Accent2 3" xfId="64"/>
    <cellStyle name="60 % - Accent3" xfId="77" builtinId="40" customBuiltin="1"/>
    <cellStyle name="60 % - Accent3 2" xfId="65"/>
    <cellStyle name="60 % - Accent3 3" xfId="66"/>
    <cellStyle name="60 % - Accent4" xfId="79" builtinId="44" customBuiltin="1"/>
    <cellStyle name="60 % - Accent4 2" xfId="67"/>
    <cellStyle name="60 % - Accent4 3" xfId="68"/>
    <cellStyle name="60 % - Accent5" xfId="81" builtinId="48" customBuiltin="1"/>
    <cellStyle name="60 % - Accent5 2" xfId="69"/>
    <cellStyle name="60 % - Accent5 3" xfId="70"/>
    <cellStyle name="60 % - Accent6" xfId="83" builtinId="52" customBuiltin="1"/>
    <cellStyle name="60 % - Accent6 2" xfId="71"/>
    <cellStyle name="60 % - Accent6 3" xfId="72"/>
    <cellStyle name="60% - Accent1" xfId="253"/>
    <cellStyle name="60% - Accent1 2" xfId="74"/>
    <cellStyle name="60% - Accent2" xfId="254"/>
    <cellStyle name="60% - Accent2 2" xfId="76"/>
    <cellStyle name="60% - Accent3" xfId="255"/>
    <cellStyle name="60% - Accent3 2" xfId="78"/>
    <cellStyle name="60% - Accent4" xfId="256"/>
    <cellStyle name="60% - Accent4 2" xfId="80"/>
    <cellStyle name="60% - Accent5" xfId="257"/>
    <cellStyle name="60% - Accent5 2" xfId="82"/>
    <cellStyle name="60% - Accent6" xfId="258"/>
    <cellStyle name="60% - Accent6 2" xfId="84"/>
    <cellStyle name="Accent1 2" xfId="85"/>
    <cellStyle name="Accent1 3" xfId="86"/>
    <cellStyle name="Accent2 2" xfId="87"/>
    <cellStyle name="Accent2 3" xfId="88"/>
    <cellStyle name="Accent3 2" xfId="89"/>
    <cellStyle name="Accent3 3" xfId="90"/>
    <cellStyle name="Accent4 2" xfId="91"/>
    <cellStyle name="Accent4 3" xfId="92"/>
    <cellStyle name="Accent5 2" xfId="93"/>
    <cellStyle name="Accent5 3" xfId="94"/>
    <cellStyle name="Accent6 2" xfId="95"/>
    <cellStyle name="Accent6 3" xfId="96"/>
    <cellStyle name="Avertissement" xfId="238" builtinId="11" customBuiltin="1"/>
    <cellStyle name="Avertissement 2" xfId="97"/>
    <cellStyle name="Bad" xfId="259"/>
    <cellStyle name="Bad 2" xfId="99"/>
    <cellStyle name="blanc libellé SA" xfId="100"/>
    <cellStyle name="Calcul" xfId="104" builtinId="22" customBuiltin="1"/>
    <cellStyle name="Calcul 2" xfId="101"/>
    <cellStyle name="Calcul 3" xfId="102"/>
    <cellStyle name="Calcul 4" xfId="103"/>
    <cellStyle name="Calculation" xfId="260"/>
    <cellStyle name="Calculation 2" xfId="105"/>
    <cellStyle name="Calculation 2 2" xfId="106"/>
    <cellStyle name="Cellule liée" xfId="164" builtinId="24" customBuiltin="1"/>
    <cellStyle name="Cellule liée 2" xfId="107"/>
    <cellStyle name="Check Cell" xfId="261"/>
    <cellStyle name="Check Cell 2" xfId="109"/>
    <cellStyle name="Commentaire" xfId="199" builtinId="10" customBuiltin="1"/>
    <cellStyle name="Commentaire 2" xfId="110"/>
    <cellStyle name="Commentaire 3" xfId="111"/>
    <cellStyle name="Commentaire 4" xfId="112"/>
    <cellStyle name="Entrée" xfId="154" builtinId="20" customBuiltin="1"/>
    <cellStyle name="Entrée 2" xfId="113"/>
    <cellStyle name="Entrée 3" xfId="114"/>
    <cellStyle name="Entrée 4" xfId="115"/>
    <cellStyle name="Explanatory Text" xfId="262"/>
    <cellStyle name="Explanatory Text 1" xfId="117"/>
    <cellStyle name="Explanatory Text 2" xfId="118"/>
    <cellStyle name="Good" xfId="263"/>
    <cellStyle name="Good 2" xfId="120"/>
    <cellStyle name="Heading 1" xfId="264"/>
    <cellStyle name="Heading 1 1" xfId="122"/>
    <cellStyle name="Heading 1 2" xfId="123"/>
    <cellStyle name="Heading 2" xfId="265"/>
    <cellStyle name="Heading 2 1" xfId="125"/>
    <cellStyle name="Heading 2 2" xfId="126"/>
    <cellStyle name="Heading 3" xfId="266"/>
    <cellStyle name="Heading 3 1" xfId="128"/>
    <cellStyle name="Heading 3 2" xfId="129"/>
    <cellStyle name="Heading 3 2 2" xfId="130"/>
    <cellStyle name="Heading 3 2 3" xfId="131"/>
    <cellStyle name="Heading 3 3" xfId="132"/>
    <cellStyle name="Heading 3 3 2" xfId="133"/>
    <cellStyle name="Heading 3 3 3" xfId="134"/>
    <cellStyle name="Heading 3 4" xfId="135"/>
    <cellStyle name="Heading 3 4 2" xfId="136"/>
    <cellStyle name="Heading 3 4 3" xfId="137"/>
    <cellStyle name="Heading 3 5" xfId="138"/>
    <cellStyle name="Heading 3 5 2" xfId="139"/>
    <cellStyle name="Heading 3 5 3" xfId="140"/>
    <cellStyle name="Heading 3 6" xfId="141"/>
    <cellStyle name="Heading 3 6 2" xfId="142"/>
    <cellStyle name="Heading 3 6 3" xfId="143"/>
    <cellStyle name="Heading 3 7" xfId="144"/>
    <cellStyle name="Heading 3 7 2" xfId="145"/>
    <cellStyle name="Heading 3 7 3" xfId="146"/>
    <cellStyle name="Heading 3 8" xfId="147"/>
    <cellStyle name="Heading 3 8 2" xfId="148"/>
    <cellStyle name="Heading 3 8 3" xfId="149"/>
    <cellStyle name="Heading 4" xfId="267"/>
    <cellStyle name="Heading 4 1" xfId="151"/>
    <cellStyle name="Heading 4 2" xfId="152"/>
    <cellStyle name="Input" xfId="268"/>
    <cellStyle name="Input 2" xfId="155"/>
    <cellStyle name="Input 2 2" xfId="156"/>
    <cellStyle name="Insatisfaisant" xfId="98" builtinId="27" customBuiltin="1"/>
    <cellStyle name="Insatisfaisant 2" xfId="157"/>
    <cellStyle name="Insatisfaisant 3" xfId="158"/>
    <cellStyle name="jaune clé" xfId="159"/>
    <cellStyle name="jaune en € sans virgule" xfId="160"/>
    <cellStyle name="jaune ETP" xfId="161"/>
    <cellStyle name="jaune texte" xfId="162"/>
    <cellStyle name="Lien hypertexte" xfId="153" builtinId="8"/>
    <cellStyle name="Lien hypertexte 2" xfId="163"/>
    <cellStyle name="Linked Cell" xfId="269"/>
    <cellStyle name="Linked Cell 1" xfId="165"/>
    <cellStyle name="Linked Cell 2" xfId="166"/>
    <cellStyle name="Milliers 2" xfId="167"/>
    <cellStyle name="Milliers 2 2" xfId="168"/>
    <cellStyle name="Milliers 3" xfId="169"/>
    <cellStyle name="Milliers 3 2" xfId="170"/>
    <cellStyle name="Milliers 4" xfId="171"/>
    <cellStyle name="Milliers 4 2" xfId="172"/>
    <cellStyle name="Milliers 5" xfId="173"/>
    <cellStyle name="Milliers 6" xfId="174"/>
    <cellStyle name="Milliers 7" xfId="175"/>
    <cellStyle name="Milliers 8" xfId="176"/>
    <cellStyle name="Milliers 9" xfId="177"/>
    <cellStyle name="Neutral" xfId="270"/>
    <cellStyle name="Neutral 2" xfId="179"/>
    <cellStyle name="Neutre" xfId="178" builtinId="28" customBuiltin="1"/>
    <cellStyle name="Neutre 2" xfId="180"/>
    <cellStyle name="Neutre 3" xfId="181"/>
    <cellStyle name="Normal" xfId="0" builtinId="0"/>
    <cellStyle name="Normal 2" xfId="182"/>
    <cellStyle name="Normal 2 2" xfId="183"/>
    <cellStyle name="Normal 2 3" xfId="184"/>
    <cellStyle name="Normal 2 4" xfId="185"/>
    <cellStyle name="Normal 2 5" xfId="186"/>
    <cellStyle name="Normal 2 6" xfId="187"/>
    <cellStyle name="Normal 3" xfId="188"/>
    <cellStyle name="Normal 3 2" xfId="189"/>
    <cellStyle name="Normal 4" xfId="190"/>
    <cellStyle name="Normal 4 2" xfId="191"/>
    <cellStyle name="Normal 5" xfId="192"/>
    <cellStyle name="Normal 5 2" xfId="193"/>
    <cellStyle name="Normal 6" xfId="194"/>
    <cellStyle name="Normal 7" xfId="195"/>
    <cellStyle name="Normal 7 2" xfId="196"/>
    <cellStyle name="Normal 8" xfId="197"/>
    <cellStyle name="Normal_TABLEAUX ICARE" xfId="198"/>
    <cellStyle name="Note" xfId="271"/>
    <cellStyle name="Note 2" xfId="200"/>
    <cellStyle name="Note 2 2" xfId="201"/>
    <cellStyle name="Note 3" xfId="202"/>
    <cellStyle name="Output" xfId="272"/>
    <cellStyle name="Output 2" xfId="204"/>
    <cellStyle name="Output 2 2" xfId="205"/>
    <cellStyle name="Pourcentage" xfId="275" builtinId="5"/>
    <cellStyle name="Pourcentage 2" xfId="206"/>
    <cellStyle name="Pourcentage 2 2" xfId="207"/>
    <cellStyle name="Pourcentage 3" xfId="208"/>
    <cellStyle name="Pourcentage 3 2" xfId="209"/>
    <cellStyle name="Pourcentage 4" xfId="210"/>
    <cellStyle name="Pourcentage 4 2" xfId="211"/>
    <cellStyle name="Pourcentage 5" xfId="212"/>
    <cellStyle name="Pourcentage 6" xfId="213"/>
    <cellStyle name="Satisfaisant" xfId="119" builtinId="26" customBuiltin="1"/>
    <cellStyle name="Satisfaisant 2" xfId="214"/>
    <cellStyle name="Satisfaisant 3" xfId="215"/>
    <cellStyle name="Sortie" xfId="203" builtinId="21" customBuiltin="1"/>
    <cellStyle name="Sortie 2" xfId="216"/>
    <cellStyle name="Sortie 3" xfId="217"/>
    <cellStyle name="Sortie 4" xfId="218"/>
    <cellStyle name="Style grisé" xfId="219"/>
    <cellStyle name="Texte explicatif" xfId="116" builtinId="53" customBuiltin="1"/>
    <cellStyle name="Texte explicatif 2" xfId="220"/>
    <cellStyle name="Title" xfId="273"/>
    <cellStyle name="Title 2" xfId="222"/>
    <cellStyle name="Title 3" xfId="223"/>
    <cellStyle name="Titre" xfId="221" builtinId="15" customBuiltin="1"/>
    <cellStyle name="Titre 2" xfId="224"/>
    <cellStyle name="Titre 3" xfId="225"/>
    <cellStyle name="Titre 1" xfId="121" builtinId="16" customBuiltin="1"/>
    <cellStyle name="Titre 1 2" xfId="226"/>
    <cellStyle name="Titre 2" xfId="124" builtinId="17" customBuiltin="1"/>
    <cellStyle name="Titre 2 2" xfId="227"/>
    <cellStyle name="Titre 3" xfId="127" builtinId="18" customBuiltin="1"/>
    <cellStyle name="Titre 3 2" xfId="228"/>
    <cellStyle name="Titre 3 3" xfId="229"/>
    <cellStyle name="Titre 3 4" xfId="230"/>
    <cellStyle name="Titre 4" xfId="150" builtinId="19" customBuiltin="1"/>
    <cellStyle name="Titre 4 2" xfId="231"/>
    <cellStyle name="Total 2" xfId="232"/>
    <cellStyle name="Total 2 2" xfId="233"/>
    <cellStyle name="Total 3" xfId="234"/>
    <cellStyle name="Total 4" xfId="235"/>
    <cellStyle name="Vérification" xfId="108" builtinId="23" customBuiltin="1"/>
    <cellStyle name="Vérification 2" xfId="236"/>
    <cellStyle name="Vérification 3" xfId="237"/>
    <cellStyle name="Warning Text" xfId="274"/>
    <cellStyle name="Warning Text 1" xfId="239"/>
    <cellStyle name="Warning Text 2" xfId="24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FF0000"/>
      </font>
      <fill>
        <patternFill>
          <bgColor rgb="FFFF0000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mruColors>
      <color rgb="FF9C0006"/>
      <color rgb="FFFFC7CE"/>
      <color rgb="FFF7B58D"/>
      <color rgb="FFC0C0C0"/>
      <color rgb="FFFFFF99"/>
      <color rgb="FF33CCCC"/>
      <color rgb="FFFFFF66"/>
      <color rgb="FFFFFFCC"/>
      <color rgb="FF8080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9525</xdr:rowOff>
    </xdr:from>
    <xdr:to>
      <xdr:col>12</xdr:col>
      <xdr:colOff>104775</xdr:colOff>
      <xdr:row>3</xdr:row>
      <xdr:rowOff>9528</xdr:rowOff>
    </xdr:to>
    <xdr:cxnSp macro="">
      <xdr:nvCxnSpPr>
        <xdr:cNvPr id="2" name="Connecteur droit avec flèche 1"/>
        <xdr:cNvCxnSpPr/>
      </xdr:nvCxnSpPr>
      <xdr:spPr>
        <a:xfrm flipV="1">
          <a:off x="6210300" y="504825"/>
          <a:ext cx="1295400" cy="3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</xdr:row>
      <xdr:rowOff>0</xdr:rowOff>
    </xdr:from>
    <xdr:to>
      <xdr:col>8</xdr:col>
      <xdr:colOff>9525</xdr:colOff>
      <xdr:row>9</xdr:row>
      <xdr:rowOff>0</xdr:rowOff>
    </xdr:to>
    <xdr:cxnSp macro="">
      <xdr:nvCxnSpPr>
        <xdr:cNvPr id="3" name="Connecteur droit avec flèche 2"/>
        <xdr:cNvCxnSpPr/>
      </xdr:nvCxnSpPr>
      <xdr:spPr>
        <a:xfrm>
          <a:off x="6219825" y="495300"/>
          <a:ext cx="0" cy="1143000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2</xdr:row>
      <xdr:rowOff>104775</xdr:rowOff>
    </xdr:from>
    <xdr:to>
      <xdr:col>2</xdr:col>
      <xdr:colOff>132064</xdr:colOff>
      <xdr:row>2</xdr:row>
      <xdr:rowOff>369335</xdr:rowOff>
    </xdr:to>
    <xdr:sp macro="" textlink="">
      <xdr:nvSpPr>
        <xdr:cNvPr id="2" name="ZoneTexte 1"/>
        <xdr:cNvSpPr txBox="1"/>
      </xdr:nvSpPr>
      <xdr:spPr>
        <a:xfrm>
          <a:off x="7505700" y="923925"/>
          <a:ext cx="137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rtlCol="0">
          <a:spAutoFit/>
        </a:bodyPr>
        <a:lstStyle/>
        <a:p>
          <a:pPr algn="l"/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2</xdr:row>
      <xdr:rowOff>104775</xdr:rowOff>
    </xdr:from>
    <xdr:to>
      <xdr:col>2</xdr:col>
      <xdr:colOff>133024</xdr:colOff>
      <xdr:row>2</xdr:row>
      <xdr:rowOff>369335</xdr:rowOff>
    </xdr:to>
    <xdr:sp macro="" textlink="">
      <xdr:nvSpPr>
        <xdr:cNvPr id="2" name="ZoneTexte 1"/>
        <xdr:cNvSpPr txBox="1"/>
      </xdr:nvSpPr>
      <xdr:spPr>
        <a:xfrm>
          <a:off x="9218430" y="658495"/>
          <a:ext cx="3369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rtlCol="0">
          <a:spAutoFit/>
        </a:bodyPr>
        <a:lstStyle/>
        <a:p>
          <a:pPr algn="l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5"/>
  <sheetViews>
    <sheetView workbookViewId="0">
      <selection activeCell="E29" sqref="E29"/>
    </sheetView>
  </sheetViews>
  <sheetFormatPr baseColWidth="10" defaultRowHeight="15" x14ac:dyDescent="0.25"/>
  <cols>
    <col min="2" max="2" width="23" customWidth="1"/>
  </cols>
  <sheetData>
    <row r="1" spans="1:15" ht="18.75" x14ac:dyDescent="0.3">
      <c r="A1" s="600" t="s">
        <v>1623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</row>
    <row r="2" spans="1:15" x14ac:dyDescent="0.25">
      <c r="H2" s="602"/>
    </row>
    <row r="3" spans="1:15" x14ac:dyDescent="0.25">
      <c r="A3" s="35" t="s">
        <v>1597</v>
      </c>
      <c r="H3" s="602"/>
      <c r="I3" s="602">
        <v>1</v>
      </c>
      <c r="J3" s="602">
        <v>2</v>
      </c>
      <c r="K3" s="602">
        <v>3</v>
      </c>
      <c r="L3" s="602">
        <v>4</v>
      </c>
      <c r="M3" s="603" t="s">
        <v>1598</v>
      </c>
      <c r="N3" s="603"/>
    </row>
    <row r="4" spans="1:15" x14ac:dyDescent="0.25">
      <c r="A4" s="35" t="s">
        <v>1599</v>
      </c>
      <c r="H4" s="604" t="s">
        <v>1600</v>
      </c>
      <c r="J4" s="605"/>
    </row>
    <row r="5" spans="1:15" x14ac:dyDescent="0.25">
      <c r="H5" s="604" t="s">
        <v>1601</v>
      </c>
      <c r="J5" s="606"/>
    </row>
    <row r="6" spans="1:15" x14ac:dyDescent="0.25">
      <c r="H6" s="604" t="s">
        <v>1602</v>
      </c>
      <c r="I6" s="607"/>
      <c r="J6" s="608">
        <v>20</v>
      </c>
      <c r="N6" s="609" t="s">
        <v>1603</v>
      </c>
    </row>
    <row r="7" spans="1:15" x14ac:dyDescent="0.25">
      <c r="H7" s="604" t="s">
        <v>1604</v>
      </c>
      <c r="N7" t="s">
        <v>1605</v>
      </c>
    </row>
    <row r="8" spans="1:15" x14ac:dyDescent="0.25">
      <c r="H8" s="604" t="s">
        <v>1606</v>
      </c>
    </row>
    <row r="9" spans="1:15" x14ac:dyDescent="0.25">
      <c r="H9" s="610" t="s">
        <v>1607</v>
      </c>
    </row>
    <row r="10" spans="1:15" x14ac:dyDescent="0.25">
      <c r="H10" s="602"/>
    </row>
    <row r="11" spans="1:15" x14ac:dyDescent="0.25">
      <c r="A11" s="611"/>
      <c r="B11" s="611"/>
      <c r="C11" s="611"/>
      <c r="D11" s="611"/>
      <c r="E11" s="611"/>
      <c r="F11" s="611"/>
      <c r="G11" s="611"/>
      <c r="H11" s="612"/>
      <c r="I11" s="611"/>
      <c r="J11" s="611"/>
      <c r="K11" s="611"/>
      <c r="L11" s="611"/>
      <c r="M11" s="611"/>
      <c r="N11" s="611"/>
      <c r="O11" s="611"/>
    </row>
    <row r="12" spans="1:15" x14ac:dyDescent="0.25">
      <c r="G12" s="602"/>
      <c r="H12" s="602"/>
    </row>
    <row r="13" spans="1:15" x14ac:dyDescent="0.25">
      <c r="A13" s="35" t="s">
        <v>1608</v>
      </c>
      <c r="G13" s="602"/>
      <c r="H13" s="613" t="s">
        <v>1609</v>
      </c>
    </row>
    <row r="14" spans="1:15" x14ac:dyDescent="0.25">
      <c r="A14" s="35"/>
      <c r="G14" s="602"/>
      <c r="H14" s="613"/>
    </row>
    <row r="15" spans="1:15" ht="25.5" x14ac:dyDescent="0.25">
      <c r="B15" s="93" t="s">
        <v>1610</v>
      </c>
      <c r="C15" s="614" t="s">
        <v>706</v>
      </c>
      <c r="I15" s="615" t="s">
        <v>707</v>
      </c>
      <c r="J15" s="616"/>
      <c r="K15" s="617"/>
      <c r="L15" s="618">
        <v>9314</v>
      </c>
      <c r="N15" s="35" t="s">
        <v>1603</v>
      </c>
    </row>
    <row r="16" spans="1:15" ht="25.5" x14ac:dyDescent="0.25">
      <c r="A16" s="619"/>
      <c r="B16" s="620" t="s">
        <v>1611</v>
      </c>
      <c r="C16" s="614" t="s">
        <v>707</v>
      </c>
      <c r="D16" s="619"/>
      <c r="E16" s="619"/>
      <c r="F16" s="619"/>
      <c r="G16" s="619"/>
      <c r="H16" s="621" t="s">
        <v>706</v>
      </c>
      <c r="I16" s="619"/>
      <c r="J16" s="619"/>
      <c r="K16" s="619"/>
      <c r="L16" s="622"/>
      <c r="M16" s="619"/>
      <c r="N16" s="623" t="s">
        <v>1612</v>
      </c>
      <c r="O16" s="619"/>
    </row>
    <row r="17" spans="1:15" x14ac:dyDescent="0.25">
      <c r="H17" s="618" t="s">
        <v>655</v>
      </c>
      <c r="I17" s="624"/>
      <c r="J17" s="625"/>
      <c r="K17" s="607"/>
      <c r="L17" s="626">
        <v>25</v>
      </c>
    </row>
    <row r="18" spans="1:15" x14ac:dyDescent="0.25">
      <c r="H18" s="602"/>
    </row>
    <row r="19" spans="1:15" x14ac:dyDescent="0.25">
      <c r="A19" s="611"/>
      <c r="B19" s="611"/>
      <c r="C19" s="611"/>
      <c r="D19" s="611"/>
      <c r="E19" s="611"/>
      <c r="F19" s="611"/>
      <c r="G19" s="611"/>
      <c r="H19" s="612"/>
      <c r="I19" s="611"/>
      <c r="J19" s="611"/>
      <c r="K19" s="611"/>
      <c r="L19" s="611"/>
      <c r="M19" s="611"/>
      <c r="N19" s="611"/>
      <c r="O19" s="611"/>
    </row>
    <row r="20" spans="1:15" x14ac:dyDescent="0.25">
      <c r="H20" s="602"/>
    </row>
    <row r="21" spans="1:15" x14ac:dyDescent="0.25">
      <c r="A21" s="35" t="s">
        <v>1613</v>
      </c>
      <c r="H21" s="613" t="s">
        <v>1614</v>
      </c>
    </row>
    <row r="22" spans="1:15" x14ac:dyDescent="0.25">
      <c r="A22" s="35" t="s">
        <v>1615</v>
      </c>
      <c r="H22" s="613"/>
      <c r="L22" s="627" t="s">
        <v>555</v>
      </c>
      <c r="M22" s="627" t="s">
        <v>1507</v>
      </c>
    </row>
    <row r="23" spans="1:15" ht="25.5" x14ac:dyDescent="0.25">
      <c r="A23" s="628" t="s">
        <v>1616</v>
      </c>
      <c r="I23" s="615" t="s">
        <v>707</v>
      </c>
      <c r="J23" s="616"/>
      <c r="K23" s="617"/>
      <c r="L23" s="618" t="s">
        <v>1617</v>
      </c>
      <c r="M23" s="618">
        <v>9347211</v>
      </c>
    </row>
    <row r="24" spans="1:15" ht="25.5" x14ac:dyDescent="0.25">
      <c r="C24" s="93" t="s">
        <v>1618</v>
      </c>
      <c r="D24" s="93"/>
      <c r="E24" s="93"/>
      <c r="F24" s="629" t="s">
        <v>1619</v>
      </c>
      <c r="H24" s="621" t="s">
        <v>706</v>
      </c>
      <c r="I24" s="630"/>
      <c r="J24" s="630"/>
      <c r="K24" s="630"/>
      <c r="L24" s="631"/>
      <c r="M24" s="632"/>
      <c r="N24" s="35" t="s">
        <v>1620</v>
      </c>
    </row>
    <row r="25" spans="1:15" x14ac:dyDescent="0.25">
      <c r="C25" s="93" t="s">
        <v>1621</v>
      </c>
      <c r="D25" s="93"/>
      <c r="E25" s="93"/>
      <c r="F25" s="618" t="s">
        <v>1617</v>
      </c>
      <c r="H25" s="618">
        <v>9314</v>
      </c>
      <c r="I25" s="624"/>
      <c r="J25" s="625"/>
      <c r="K25" s="607"/>
      <c r="L25" s="626">
        <v>30</v>
      </c>
      <c r="M25" s="633"/>
      <c r="N25" s="620" t="s">
        <v>1622</v>
      </c>
    </row>
  </sheetData>
  <mergeCells count="3">
    <mergeCell ref="M3:N3"/>
    <mergeCell ref="I15:K15"/>
    <mergeCell ref="I23:K23"/>
  </mergeCells>
  <conditionalFormatting sqref="H17">
    <cfRule type="expression" dxfId="36" priority="6" stopIfTrue="1">
      <formula>SUM(_R2C)=0</formula>
    </cfRule>
  </conditionalFormatting>
  <conditionalFormatting sqref="L15">
    <cfRule type="expression" dxfId="35" priority="5" stopIfTrue="1">
      <formula>SUM(_R2C)=0</formula>
    </cfRule>
  </conditionalFormatting>
  <conditionalFormatting sqref="M23">
    <cfRule type="expression" dxfId="34" priority="4" stopIfTrue="1">
      <formula>SUM(_R2C)=0</formula>
    </cfRule>
  </conditionalFormatting>
  <conditionalFormatting sqref="H25">
    <cfRule type="expression" dxfId="33" priority="3" stopIfTrue="1">
      <formula>SUM(_R2C)=0</formula>
    </cfRule>
  </conditionalFormatting>
  <conditionalFormatting sqref="L23">
    <cfRule type="expression" dxfId="32" priority="2" stopIfTrue="1">
      <formula>SUM(_R2C)=0</formula>
    </cfRule>
  </conditionalFormatting>
  <conditionalFormatting sqref="F25">
    <cfRule type="expression" dxfId="31" priority="1" stopIfTrue="1">
      <formula>SUM(_R2C)=0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theme="0"/>
  </sheetPr>
  <dimension ref="A1:L31"/>
  <sheetViews>
    <sheetView workbookViewId="0">
      <selection activeCell="B34" sqref="B34"/>
    </sheetView>
  </sheetViews>
  <sheetFormatPr baseColWidth="10" defaultColWidth="11.42578125" defaultRowHeight="12.75" x14ac:dyDescent="0.25"/>
  <cols>
    <col min="1" max="1" width="21.42578125" style="79" customWidth="1"/>
    <col min="2" max="2" width="99.140625" style="39" customWidth="1"/>
    <col min="3" max="4" width="18.5703125" style="39" bestFit="1" customWidth="1"/>
    <col min="5" max="5" width="12.7109375" style="39" customWidth="1"/>
    <col min="6" max="6" width="48.7109375" style="39" customWidth="1"/>
    <col min="7" max="11" width="11.42578125" style="39"/>
    <col min="12" max="12" width="11.42578125" style="39" customWidth="1"/>
    <col min="13" max="16384" width="11.42578125" style="39"/>
  </cols>
  <sheetData>
    <row r="1" spans="1:12" s="44" customFormat="1" ht="14.25" x14ac:dyDescent="0.25">
      <c r="A1" s="9" t="s">
        <v>765</v>
      </c>
      <c r="B1" s="9"/>
      <c r="C1" s="9"/>
      <c r="D1" s="9"/>
      <c r="E1" s="179"/>
      <c r="F1" s="179"/>
      <c r="G1" s="179"/>
      <c r="H1" s="179"/>
      <c r="I1" s="179"/>
      <c r="J1" s="179"/>
      <c r="L1" s="10"/>
    </row>
    <row r="2" spans="1:12" ht="20.25" x14ac:dyDescent="0.25">
      <c r="A2" s="592" t="s">
        <v>589</v>
      </c>
      <c r="B2" s="592"/>
      <c r="C2" s="592"/>
      <c r="D2" s="593"/>
      <c r="E2" s="454"/>
      <c r="F2" s="446"/>
      <c r="G2" s="447"/>
      <c r="H2" s="447"/>
      <c r="I2" s="447"/>
      <c r="J2" s="455"/>
      <c r="L2" s="39" t="s">
        <v>590</v>
      </c>
    </row>
    <row r="3" spans="1:12" ht="25.5" x14ac:dyDescent="0.25">
      <c r="A3" s="187" t="s">
        <v>706</v>
      </c>
      <c r="B3" s="437" t="s">
        <v>591</v>
      </c>
      <c r="C3" s="187" t="s">
        <v>707</v>
      </c>
      <c r="D3" s="449" t="s">
        <v>749</v>
      </c>
      <c r="E3" s="456"/>
      <c r="F3" s="32"/>
      <c r="G3" s="29"/>
      <c r="H3" s="29"/>
      <c r="I3" s="29"/>
      <c r="J3" s="457"/>
    </row>
    <row r="4" spans="1:12" x14ac:dyDescent="0.25">
      <c r="A4" s="436" t="s">
        <v>673</v>
      </c>
      <c r="B4" s="438" t="s">
        <v>592</v>
      </c>
      <c r="C4" s="32"/>
      <c r="D4" s="450"/>
      <c r="E4" s="456"/>
      <c r="F4" s="32"/>
      <c r="G4" s="29"/>
      <c r="H4" s="29"/>
      <c r="I4" s="29"/>
      <c r="J4" s="457"/>
      <c r="L4" s="39" t="s">
        <v>593</v>
      </c>
    </row>
    <row r="5" spans="1:12" x14ac:dyDescent="0.25">
      <c r="A5" s="436" t="s">
        <v>674</v>
      </c>
      <c r="B5" s="439" t="s">
        <v>594</v>
      </c>
      <c r="C5" s="32"/>
      <c r="D5" s="450"/>
      <c r="E5" s="456"/>
      <c r="F5" s="448" t="s">
        <v>595</v>
      </c>
      <c r="G5" s="29"/>
      <c r="H5" s="29"/>
      <c r="I5" s="29"/>
      <c r="J5" s="457"/>
      <c r="L5" s="39" t="s">
        <v>596</v>
      </c>
    </row>
    <row r="6" spans="1:12" x14ac:dyDescent="0.25">
      <c r="A6" s="436" t="s">
        <v>675</v>
      </c>
      <c r="B6" s="439" t="s">
        <v>597</v>
      </c>
      <c r="C6" s="32"/>
      <c r="D6" s="450"/>
      <c r="E6" s="456"/>
      <c r="F6" s="448" t="s">
        <v>590</v>
      </c>
      <c r="G6" s="29"/>
      <c r="H6" s="29"/>
      <c r="I6" s="29"/>
      <c r="J6" s="457"/>
    </row>
    <row r="7" spans="1:12" x14ac:dyDescent="0.25">
      <c r="A7" s="49"/>
      <c r="B7" s="440"/>
      <c r="C7" s="32"/>
      <c r="D7" s="32"/>
      <c r="E7" s="456"/>
      <c r="F7" s="448"/>
      <c r="G7" s="29"/>
      <c r="H7" s="29"/>
      <c r="I7" s="29"/>
      <c r="J7" s="457"/>
      <c r="L7" s="39" t="s">
        <v>598</v>
      </c>
    </row>
    <row r="8" spans="1:12" x14ac:dyDescent="0.25">
      <c r="A8" s="436" t="s">
        <v>676</v>
      </c>
      <c r="B8" s="440" t="s">
        <v>599</v>
      </c>
      <c r="C8" s="32"/>
      <c r="D8" s="451"/>
      <c r="E8" s="456"/>
      <c r="F8" s="448" t="s">
        <v>600</v>
      </c>
      <c r="G8" s="29"/>
      <c r="H8" s="29"/>
      <c r="I8" s="29"/>
      <c r="J8" s="457"/>
      <c r="L8" s="39" t="s">
        <v>601</v>
      </c>
    </row>
    <row r="9" spans="1:12" ht="15" x14ac:dyDescent="0.25">
      <c r="A9" s="49"/>
      <c r="B9" s="441" t="s">
        <v>602</v>
      </c>
      <c r="C9" s="32"/>
      <c r="D9" s="32"/>
      <c r="E9" s="456"/>
      <c r="F9" s="448" t="s">
        <v>596</v>
      </c>
      <c r="G9" s="29"/>
      <c r="H9" s="29"/>
      <c r="I9" s="29"/>
      <c r="J9" s="457"/>
    </row>
    <row r="10" spans="1:12" x14ac:dyDescent="0.25">
      <c r="A10" s="436" t="s">
        <v>762</v>
      </c>
      <c r="B10" s="439" t="s">
        <v>603</v>
      </c>
      <c r="C10" s="32"/>
      <c r="D10" s="452"/>
      <c r="E10" s="456"/>
      <c r="F10" s="32"/>
      <c r="G10" s="29"/>
      <c r="H10" s="29"/>
      <c r="I10" s="29"/>
      <c r="J10" s="457"/>
    </row>
    <row r="11" spans="1:12" x14ac:dyDescent="0.25">
      <c r="A11" s="436" t="s">
        <v>763</v>
      </c>
      <c r="B11" s="439" t="s">
        <v>604</v>
      </c>
      <c r="C11" s="32"/>
      <c r="D11" s="452"/>
      <c r="E11" s="456"/>
      <c r="F11" s="32"/>
      <c r="G11" s="29"/>
      <c r="H11" s="29"/>
      <c r="I11" s="29"/>
      <c r="J11" s="457"/>
    </row>
    <row r="12" spans="1:12" x14ac:dyDescent="0.25">
      <c r="A12" s="49"/>
      <c r="B12" s="440"/>
      <c r="C12" s="32"/>
      <c r="D12" s="32"/>
      <c r="E12" s="456"/>
      <c r="F12" s="32"/>
      <c r="G12" s="29"/>
      <c r="H12" s="29"/>
      <c r="I12" s="29"/>
      <c r="J12" s="457"/>
    </row>
    <row r="13" spans="1:12" ht="15" x14ac:dyDescent="0.25">
      <c r="A13" s="49"/>
      <c r="B13" s="441" t="s">
        <v>605</v>
      </c>
      <c r="C13" s="32"/>
      <c r="D13" s="32"/>
      <c r="E13" s="456"/>
      <c r="F13" s="32"/>
      <c r="G13" s="29"/>
      <c r="H13" s="29"/>
      <c r="I13" s="29"/>
      <c r="J13" s="457"/>
    </row>
    <row r="14" spans="1:12" x14ac:dyDescent="0.25">
      <c r="A14" s="436" t="s">
        <v>677</v>
      </c>
      <c r="B14" s="440" t="s">
        <v>606</v>
      </c>
      <c r="C14" s="32"/>
      <c r="D14" s="451"/>
      <c r="E14" s="456"/>
      <c r="F14" s="32"/>
      <c r="G14" s="29"/>
      <c r="H14" s="29"/>
      <c r="I14" s="29"/>
      <c r="J14" s="457"/>
    </row>
    <row r="15" spans="1:12" x14ac:dyDescent="0.25">
      <c r="A15" s="436" t="s">
        <v>678</v>
      </c>
      <c r="B15" s="440" t="s">
        <v>607</v>
      </c>
      <c r="C15" s="32"/>
      <c r="D15" s="451"/>
      <c r="E15" s="456"/>
      <c r="F15" s="32"/>
      <c r="G15" s="29"/>
      <c r="H15" s="29"/>
      <c r="I15" s="29"/>
      <c r="J15" s="457"/>
    </row>
    <row r="16" spans="1:12" x14ac:dyDescent="0.25">
      <c r="A16" s="436" t="s">
        <v>679</v>
      </c>
      <c r="B16" s="440" t="s">
        <v>608</v>
      </c>
      <c r="C16" s="32"/>
      <c r="D16" s="451"/>
      <c r="E16" s="456"/>
      <c r="F16" s="32"/>
      <c r="G16" s="29"/>
      <c r="H16" s="29"/>
      <c r="I16" s="29"/>
      <c r="J16" s="457"/>
    </row>
    <row r="17" spans="1:10" x14ac:dyDescent="0.25">
      <c r="A17" s="436" t="s">
        <v>681</v>
      </c>
      <c r="B17" s="439" t="s">
        <v>831</v>
      </c>
      <c r="C17" s="32"/>
      <c r="D17" s="450"/>
      <c r="E17" s="456"/>
      <c r="F17" s="32"/>
      <c r="G17" s="29"/>
      <c r="H17" s="29"/>
      <c r="I17" s="29"/>
      <c r="J17" s="457"/>
    </row>
    <row r="18" spans="1:10" x14ac:dyDescent="0.25">
      <c r="A18" s="436"/>
      <c r="B18" s="442" t="s">
        <v>755</v>
      </c>
      <c r="C18" s="32"/>
      <c r="D18" s="453"/>
      <c r="E18" s="458"/>
      <c r="F18" s="32"/>
      <c r="G18" s="29"/>
      <c r="H18" s="29"/>
      <c r="I18" s="29"/>
      <c r="J18" s="457"/>
    </row>
    <row r="19" spans="1:10" x14ac:dyDescent="0.25">
      <c r="A19" s="436" t="s">
        <v>684</v>
      </c>
      <c r="B19" s="443"/>
      <c r="C19" s="75" t="s">
        <v>756</v>
      </c>
      <c r="D19" s="451"/>
      <c r="E19" s="456">
        <f t="shared" ref="E19:E28" si="0">IF(D19="",0,1)</f>
        <v>0</v>
      </c>
      <c r="F19" s="448"/>
      <c r="G19" s="29"/>
      <c r="H19" s="29"/>
      <c r="I19" s="29"/>
      <c r="J19" s="457"/>
    </row>
    <row r="20" spans="1:10" ht="15" customHeight="1" x14ac:dyDescent="0.25">
      <c r="A20" s="436" t="s">
        <v>685</v>
      </c>
      <c r="B20" s="443"/>
      <c r="C20" s="75" t="s">
        <v>757</v>
      </c>
      <c r="D20" s="451"/>
      <c r="E20" s="456">
        <f t="shared" si="0"/>
        <v>0</v>
      </c>
      <c r="F20" s="448"/>
      <c r="G20" s="29"/>
      <c r="H20" s="29"/>
      <c r="I20" s="29"/>
      <c r="J20" s="457"/>
    </row>
    <row r="21" spans="1:10" x14ac:dyDescent="0.25">
      <c r="A21" s="436" t="s">
        <v>686</v>
      </c>
      <c r="B21" s="443"/>
      <c r="C21" s="75" t="s">
        <v>758</v>
      </c>
      <c r="D21" s="451"/>
      <c r="E21" s="456">
        <f t="shared" si="0"/>
        <v>0</v>
      </c>
      <c r="F21" s="448"/>
      <c r="G21" s="29"/>
      <c r="H21" s="29"/>
      <c r="I21" s="29"/>
      <c r="J21" s="457"/>
    </row>
    <row r="22" spans="1:10" x14ac:dyDescent="0.25">
      <c r="A22" s="436" t="s">
        <v>687</v>
      </c>
      <c r="B22" s="443"/>
      <c r="C22" s="75" t="s">
        <v>759</v>
      </c>
      <c r="D22" s="451"/>
      <c r="E22" s="456">
        <f t="shared" si="0"/>
        <v>0</v>
      </c>
      <c r="F22" s="448"/>
      <c r="G22" s="29"/>
      <c r="H22" s="29"/>
      <c r="I22" s="29"/>
      <c r="J22" s="457"/>
    </row>
    <row r="23" spans="1:10" x14ac:dyDescent="0.25">
      <c r="A23" s="436" t="s">
        <v>690</v>
      </c>
      <c r="B23" s="443"/>
      <c r="C23" s="75" t="s">
        <v>688</v>
      </c>
      <c r="D23" s="450"/>
      <c r="E23" s="456">
        <f t="shared" si="0"/>
        <v>0</v>
      </c>
      <c r="F23" s="448"/>
      <c r="G23" s="29"/>
      <c r="H23" s="29"/>
      <c r="I23" s="29"/>
      <c r="J23" s="457"/>
    </row>
    <row r="24" spans="1:10" x14ac:dyDescent="0.25">
      <c r="A24" s="436" t="s">
        <v>680</v>
      </c>
      <c r="B24" s="443"/>
      <c r="C24" s="75" t="s">
        <v>689</v>
      </c>
      <c r="D24" s="451"/>
      <c r="E24" s="456">
        <f t="shared" si="0"/>
        <v>0</v>
      </c>
      <c r="F24" s="448"/>
      <c r="G24" s="29"/>
      <c r="H24" s="29"/>
      <c r="I24" s="29"/>
      <c r="J24" s="457"/>
    </row>
    <row r="25" spans="1:10" ht="15" x14ac:dyDescent="0.25">
      <c r="A25" s="436"/>
      <c r="B25" s="441" t="s">
        <v>609</v>
      </c>
      <c r="C25" s="32"/>
      <c r="D25" s="32"/>
      <c r="E25" s="456">
        <f t="shared" si="0"/>
        <v>0</v>
      </c>
      <c r="F25" s="448"/>
      <c r="G25" s="29"/>
      <c r="H25" s="29"/>
      <c r="I25" s="29"/>
      <c r="J25" s="457"/>
    </row>
    <row r="26" spans="1:10" x14ac:dyDescent="0.25">
      <c r="A26" s="436" t="s">
        <v>761</v>
      </c>
      <c r="B26" s="440" t="s">
        <v>610</v>
      </c>
      <c r="C26" s="32"/>
      <c r="D26" s="450"/>
      <c r="E26" s="456">
        <f t="shared" si="0"/>
        <v>0</v>
      </c>
      <c r="F26" s="448"/>
      <c r="G26" s="29"/>
      <c r="H26" s="29"/>
      <c r="I26" s="29"/>
      <c r="J26" s="457"/>
    </row>
    <row r="27" spans="1:10" x14ac:dyDescent="0.25">
      <c r="A27" s="436" t="s">
        <v>682</v>
      </c>
      <c r="B27" s="440" t="s">
        <v>611</v>
      </c>
      <c r="C27" s="32"/>
      <c r="D27" s="450"/>
      <c r="E27" s="456">
        <f t="shared" si="0"/>
        <v>0</v>
      </c>
      <c r="F27" s="448"/>
      <c r="G27" s="29"/>
      <c r="H27" s="29"/>
      <c r="I27" s="29"/>
      <c r="J27" s="457"/>
    </row>
    <row r="28" spans="1:10" x14ac:dyDescent="0.25">
      <c r="A28" s="436" t="s">
        <v>683</v>
      </c>
      <c r="B28" s="444" t="s">
        <v>760</v>
      </c>
      <c r="C28" s="445"/>
      <c r="D28" s="450"/>
      <c r="E28" s="459">
        <f t="shared" si="0"/>
        <v>0</v>
      </c>
      <c r="F28" s="460"/>
      <c r="G28" s="461"/>
      <c r="H28" s="461"/>
      <c r="I28" s="461"/>
      <c r="J28" s="462"/>
    </row>
    <row r="29" spans="1:10" x14ac:dyDescent="0.25">
      <c r="A29" s="39"/>
      <c r="B29" s="40"/>
      <c r="C29" s="40"/>
      <c r="D29" s="40"/>
      <c r="E29" s="40"/>
      <c r="F29" s="40"/>
    </row>
    <row r="30" spans="1:10" x14ac:dyDescent="0.25">
      <c r="A30" s="39"/>
    </row>
    <row r="31" spans="1:10" x14ac:dyDescent="0.25">
      <c r="A31" s="39"/>
    </row>
  </sheetData>
  <mergeCells count="1">
    <mergeCell ref="A2:D2"/>
  </mergeCells>
  <dataValidations count="7">
    <dataValidation type="list" allowBlank="1" showInputMessage="1" showErrorMessage="1" sqref="C26:C27">
      <formula1>$F$5:$F$6</formula1>
    </dataValidation>
    <dataValidation type="list" allowBlank="1" showInputMessage="1" showErrorMessage="1" sqref="C6">
      <formula1>$F$8:$F$9</formula1>
    </dataValidation>
    <dataValidation type="list" allowBlank="1" showInputMessage="1" showErrorMessage="1" sqref="C28">
      <formula1>$L$7:$L$8</formula1>
    </dataValidation>
    <dataValidation type="list" allowBlank="1" showInputMessage="1" showErrorMessage="1" sqref="C4:C5 C17">
      <formula1>F$5:F$6</formula1>
    </dataValidation>
    <dataValidation type="list" allowBlank="1" showInputMessage="1" showErrorMessage="1" errorTitle="Saisie incorrecte" error="Saisie incorrecte" sqref="D4:D5 D26:D27 D17">
      <formula1>#REF!</formula1>
    </dataValidation>
    <dataValidation type="list" allowBlank="1" showInputMessage="1" showErrorMessage="1" errorTitle="Saisie incorrecte" error="Saisie incorrecte" sqref="D28">
      <formula1>#REF!</formula1>
    </dataValidation>
    <dataValidation type="list" allowBlank="1" showInputMessage="1" showErrorMessage="1" errorTitle="Saisie incorrecte" error="Saisie incorrecte" sqref="D6">
      <formula1>#REF!</formula1>
    </dataValidation>
  </dataValidations>
  <hyperlinks>
    <hyperlink ref="A1" location="Identification!A1" display="Retour vers l'identification"/>
  </hyperlink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theme="0"/>
  </sheetPr>
  <dimension ref="A1:L65"/>
  <sheetViews>
    <sheetView workbookViewId="0">
      <selection activeCell="G12" sqref="G12"/>
    </sheetView>
  </sheetViews>
  <sheetFormatPr baseColWidth="10" defaultColWidth="11.42578125" defaultRowHeight="12.75" x14ac:dyDescent="0.2"/>
  <cols>
    <col min="1" max="1" width="21.42578125" style="49" customWidth="1"/>
    <col min="2" max="2" width="64.5703125" style="53" customWidth="1"/>
    <col min="3" max="3" width="18.28515625" style="53" customWidth="1"/>
    <col min="4" max="4" width="16.85546875" style="53" customWidth="1"/>
    <col min="5" max="7" width="15.7109375" style="53" customWidth="1"/>
    <col min="8" max="8" width="11.42578125" style="53"/>
    <col min="9" max="16384" width="11.42578125" style="85"/>
  </cols>
  <sheetData>
    <row r="1" spans="1:12" s="44" customFormat="1" ht="20.25" customHeight="1" x14ac:dyDescent="0.25">
      <c r="A1" s="86"/>
      <c r="B1" s="590" t="s">
        <v>765</v>
      </c>
      <c r="C1" s="590"/>
      <c r="D1" s="590"/>
      <c r="E1" s="590"/>
      <c r="F1" s="590"/>
      <c r="G1" s="594"/>
      <c r="H1" s="594"/>
      <c r="I1" s="594"/>
      <c r="J1" s="594"/>
      <c r="K1" s="594"/>
      <c r="L1" s="10"/>
    </row>
    <row r="2" spans="1:12" x14ac:dyDescent="0.2">
      <c r="A2" s="39"/>
      <c r="B2" s="483" t="s">
        <v>612</v>
      </c>
      <c r="C2" s="484"/>
      <c r="D2" s="484"/>
      <c r="E2" s="485"/>
      <c r="F2" s="485"/>
      <c r="G2" s="12"/>
      <c r="H2" s="12"/>
      <c r="I2" s="12"/>
      <c r="J2" s="12"/>
      <c r="K2" s="12"/>
      <c r="L2" s="12"/>
    </row>
    <row r="3" spans="1:12" ht="25.5" x14ac:dyDescent="0.2">
      <c r="A3" s="39"/>
      <c r="B3" s="188" t="s">
        <v>707</v>
      </c>
      <c r="C3" s="486" t="s">
        <v>562</v>
      </c>
      <c r="D3" s="486" t="s">
        <v>749</v>
      </c>
      <c r="E3" s="486" t="s">
        <v>750</v>
      </c>
      <c r="F3" s="12"/>
      <c r="G3" s="12"/>
      <c r="H3" s="12"/>
      <c r="I3" s="12"/>
      <c r="J3" s="12"/>
      <c r="K3" s="12"/>
      <c r="L3" s="12"/>
    </row>
    <row r="4" spans="1:12" x14ac:dyDescent="0.2">
      <c r="A4" s="39"/>
      <c r="B4" s="487" t="s">
        <v>613</v>
      </c>
      <c r="C4" s="488"/>
      <c r="D4" s="488"/>
      <c r="E4" s="488"/>
      <c r="F4" s="12"/>
      <c r="G4" s="12"/>
      <c r="H4" s="12"/>
      <c r="I4" s="12"/>
      <c r="J4" s="12"/>
      <c r="K4" s="12"/>
      <c r="L4" s="12"/>
    </row>
    <row r="5" spans="1:12" x14ac:dyDescent="0.2">
      <c r="A5" s="3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">
      <c r="A6" s="39"/>
      <c r="B6" s="48" t="s">
        <v>614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39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">
      <c r="A8" s="39"/>
      <c r="B8" s="47" t="s">
        <v>615</v>
      </c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36" x14ac:dyDescent="0.2">
      <c r="A10" s="187" t="s">
        <v>706</v>
      </c>
      <c r="B10" s="489" t="s">
        <v>616</v>
      </c>
      <c r="C10" s="490" t="s">
        <v>617</v>
      </c>
      <c r="D10" s="490" t="s">
        <v>618</v>
      </c>
      <c r="E10" s="491" t="s">
        <v>619</v>
      </c>
      <c r="F10" s="490" t="s">
        <v>620</v>
      </c>
      <c r="G10" s="12"/>
      <c r="H10" s="12"/>
      <c r="I10" s="12"/>
      <c r="J10" s="12"/>
      <c r="K10" s="12"/>
      <c r="L10" s="12"/>
    </row>
    <row r="11" spans="1:12" ht="11.25" customHeight="1" x14ac:dyDescent="0.2">
      <c r="A11" s="435" t="s">
        <v>693</v>
      </c>
      <c r="B11" s="492" t="s">
        <v>621</v>
      </c>
      <c r="C11" s="493"/>
      <c r="D11" s="493"/>
      <c r="E11" s="493"/>
      <c r="F11" s="494">
        <f t="shared" ref="F11:F12" si="0">C11+D11+E11</f>
        <v>0</v>
      </c>
      <c r="G11" s="12"/>
      <c r="H11" s="12"/>
      <c r="I11" s="12"/>
      <c r="J11" s="12"/>
      <c r="K11" s="12"/>
      <c r="L11" s="12"/>
    </row>
    <row r="12" spans="1:12" x14ac:dyDescent="0.2">
      <c r="A12" s="435" t="s">
        <v>694</v>
      </c>
      <c r="B12" s="492" t="s">
        <v>622</v>
      </c>
      <c r="C12" s="493"/>
      <c r="D12" s="493"/>
      <c r="E12" s="493"/>
      <c r="F12" s="494">
        <f t="shared" si="0"/>
        <v>0</v>
      </c>
      <c r="G12" s="12"/>
      <c r="H12" s="12"/>
      <c r="I12" s="12"/>
      <c r="J12" s="12"/>
      <c r="K12" s="12"/>
      <c r="L12" s="12"/>
    </row>
    <row r="13" spans="1:12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36" x14ac:dyDescent="0.2">
      <c r="B14" s="489" t="s">
        <v>623</v>
      </c>
      <c r="C14" s="490" t="s">
        <v>617</v>
      </c>
      <c r="D14" s="490" t="s">
        <v>618</v>
      </c>
      <c r="E14" s="491" t="s">
        <v>619</v>
      </c>
      <c r="F14" s="490" t="s">
        <v>620</v>
      </c>
      <c r="G14" s="12"/>
      <c r="H14" s="12"/>
      <c r="I14" s="12"/>
      <c r="J14" s="12"/>
      <c r="K14" s="12"/>
      <c r="L14" s="12"/>
    </row>
    <row r="15" spans="1:12" x14ac:dyDescent="0.2">
      <c r="A15" s="435" t="s">
        <v>691</v>
      </c>
      <c r="B15" s="492" t="s">
        <v>624</v>
      </c>
      <c r="C15" s="493"/>
      <c r="D15" s="493"/>
      <c r="E15" s="493"/>
      <c r="F15" s="494">
        <f t="shared" ref="F15:F16" si="1">C15+D15+E15</f>
        <v>0</v>
      </c>
      <c r="G15" s="12"/>
      <c r="H15" s="12"/>
      <c r="I15" s="12"/>
      <c r="J15" s="12"/>
      <c r="K15" s="12"/>
      <c r="L15" s="12"/>
    </row>
    <row r="16" spans="1:12" x14ac:dyDescent="0.2">
      <c r="A16" s="435" t="s">
        <v>692</v>
      </c>
      <c r="B16" s="492" t="s">
        <v>625</v>
      </c>
      <c r="C16" s="493"/>
      <c r="D16" s="493"/>
      <c r="E16" s="493"/>
      <c r="F16" s="494">
        <f t="shared" si="1"/>
        <v>0</v>
      </c>
      <c r="G16" s="12"/>
      <c r="H16" s="12"/>
      <c r="I16" s="12"/>
      <c r="J16" s="12"/>
      <c r="K16" s="12"/>
      <c r="L16" s="12"/>
    </row>
    <row r="17" spans="1:12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">
      <c r="B18" s="47" t="s">
        <v>626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36" x14ac:dyDescent="0.2">
      <c r="B20" s="489" t="s">
        <v>616</v>
      </c>
      <c r="C20" s="490" t="s">
        <v>617</v>
      </c>
      <c r="D20" s="490" t="s">
        <v>618</v>
      </c>
      <c r="E20" s="491" t="s">
        <v>619</v>
      </c>
      <c r="F20" s="490" t="s">
        <v>620</v>
      </c>
      <c r="G20" s="12"/>
      <c r="H20" s="12"/>
      <c r="I20" s="12"/>
      <c r="J20" s="12"/>
      <c r="K20" s="12"/>
      <c r="L20" s="12"/>
    </row>
    <row r="21" spans="1:12" x14ac:dyDescent="0.2">
      <c r="A21" s="435" t="s">
        <v>695</v>
      </c>
      <c r="B21" s="492" t="s">
        <v>627</v>
      </c>
      <c r="C21" s="493"/>
      <c r="D21" s="493"/>
      <c r="E21" s="493"/>
      <c r="F21" s="494">
        <f t="shared" ref="F21:F22" si="2">C21+D21+E21</f>
        <v>0</v>
      </c>
      <c r="G21" s="12"/>
      <c r="H21" s="12"/>
      <c r="I21" s="12"/>
      <c r="J21" s="12"/>
      <c r="K21" s="12"/>
      <c r="L21" s="12"/>
    </row>
    <row r="22" spans="1:12" x14ac:dyDescent="0.2">
      <c r="A22" s="435" t="s">
        <v>696</v>
      </c>
      <c r="B22" s="492" t="s">
        <v>628</v>
      </c>
      <c r="C22" s="493"/>
      <c r="D22" s="493"/>
      <c r="E22" s="493"/>
      <c r="F22" s="494">
        <f t="shared" si="2"/>
        <v>0</v>
      </c>
      <c r="G22" s="12"/>
      <c r="H22" s="12"/>
      <c r="I22" s="12"/>
      <c r="J22" s="12"/>
      <c r="K22" s="48"/>
      <c r="L22" s="48"/>
    </row>
    <row r="23" spans="1:12" x14ac:dyDescent="0.2">
      <c r="B23" s="12"/>
      <c r="C23" s="12"/>
      <c r="D23" s="12"/>
      <c r="E23" s="12"/>
      <c r="F23" s="12"/>
      <c r="G23" s="12"/>
      <c r="H23" s="12"/>
      <c r="I23" s="12"/>
      <c r="J23" s="12"/>
      <c r="K23" s="48"/>
      <c r="L23" s="48"/>
    </row>
    <row r="24" spans="1:12" ht="36" x14ac:dyDescent="0.2">
      <c r="B24" s="489" t="s">
        <v>623</v>
      </c>
      <c r="C24" s="490" t="s">
        <v>617</v>
      </c>
      <c r="D24" s="490" t="s">
        <v>618</v>
      </c>
      <c r="E24" s="491" t="s">
        <v>619</v>
      </c>
      <c r="F24" s="490" t="s">
        <v>620</v>
      </c>
      <c r="G24" s="12"/>
      <c r="H24" s="12"/>
      <c r="I24" s="12"/>
      <c r="J24" s="12"/>
      <c r="K24" s="48"/>
      <c r="L24" s="48"/>
    </row>
    <row r="25" spans="1:12" x14ac:dyDescent="0.2">
      <c r="A25" s="435" t="s">
        <v>697</v>
      </c>
      <c r="B25" s="492" t="s">
        <v>627</v>
      </c>
      <c r="C25" s="493"/>
      <c r="D25" s="493"/>
      <c r="E25" s="493"/>
      <c r="F25" s="494">
        <f t="shared" ref="F25:F26" si="3">C25+D25+E25</f>
        <v>0</v>
      </c>
      <c r="G25" s="12"/>
      <c r="H25" s="12"/>
      <c r="I25" s="12"/>
      <c r="J25" s="12"/>
      <c r="K25" s="48"/>
      <c r="L25" s="48"/>
    </row>
    <row r="26" spans="1:12" x14ac:dyDescent="0.2">
      <c r="A26" s="435" t="s">
        <v>698</v>
      </c>
      <c r="B26" s="492" t="s">
        <v>628</v>
      </c>
      <c r="C26" s="493"/>
      <c r="D26" s="493"/>
      <c r="E26" s="493"/>
      <c r="F26" s="494">
        <f t="shared" si="3"/>
        <v>0</v>
      </c>
      <c r="G26" s="12"/>
      <c r="H26" s="12"/>
      <c r="I26" s="12"/>
      <c r="J26" s="12"/>
      <c r="K26" s="48"/>
      <c r="L26" s="48"/>
    </row>
    <row r="27" spans="1:12" x14ac:dyDescent="0.2">
      <c r="B27" s="12"/>
      <c r="C27" s="12"/>
      <c r="D27" s="12"/>
      <c r="E27" s="12"/>
      <c r="F27" s="12"/>
      <c r="G27" s="12"/>
      <c r="H27" s="12"/>
      <c r="I27" s="12"/>
      <c r="J27" s="12"/>
      <c r="K27" s="48"/>
      <c r="L27" s="48"/>
    </row>
    <row r="28" spans="1:12" x14ac:dyDescent="0.2">
      <c r="B28" s="47" t="s">
        <v>629</v>
      </c>
      <c r="C28" s="12"/>
      <c r="D28" s="12"/>
      <c r="E28" s="12"/>
      <c r="F28" s="12"/>
      <c r="G28" s="12"/>
      <c r="H28" s="12"/>
      <c r="I28" s="12"/>
      <c r="J28" s="12"/>
      <c r="K28" s="48"/>
      <c r="L28" s="48"/>
    </row>
    <row r="29" spans="1:12" x14ac:dyDescent="0.2">
      <c r="B29" s="48" t="s">
        <v>630</v>
      </c>
      <c r="C29" s="12"/>
      <c r="D29" s="12"/>
      <c r="E29" s="12"/>
      <c r="F29" s="12"/>
      <c r="G29" s="12"/>
      <c r="H29" s="12"/>
      <c r="I29" s="12"/>
      <c r="J29" s="12"/>
      <c r="K29" s="48"/>
      <c r="L29" s="48"/>
    </row>
    <row r="30" spans="1:12" x14ac:dyDescent="0.2">
      <c r="B30" s="48" t="s">
        <v>631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">
      <c r="B31" s="48" t="s">
        <v>632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48" x14ac:dyDescent="0.2">
      <c r="B33" s="89"/>
      <c r="C33" s="495" t="s">
        <v>633</v>
      </c>
      <c r="D33" s="495" t="s">
        <v>634</v>
      </c>
      <c r="E33" s="12"/>
      <c r="F33" s="12"/>
      <c r="G33" s="12"/>
      <c r="H33" s="12"/>
      <c r="I33" s="12"/>
      <c r="J33" s="12"/>
      <c r="K33" s="12"/>
      <c r="L33" s="12"/>
    </row>
    <row r="34" spans="1:12" x14ac:dyDescent="0.2">
      <c r="A34" s="435" t="s">
        <v>699</v>
      </c>
      <c r="B34" s="496" t="s">
        <v>616</v>
      </c>
      <c r="C34" s="493"/>
      <c r="D34" s="493"/>
      <c r="E34" s="12"/>
      <c r="F34" s="12"/>
      <c r="G34" s="12"/>
      <c r="H34" s="12"/>
      <c r="I34" s="12"/>
      <c r="J34" s="12"/>
      <c r="K34" s="12"/>
      <c r="L34" s="12"/>
    </row>
    <row r="35" spans="1:12" x14ac:dyDescent="0.2">
      <c r="A35" s="435" t="s">
        <v>700</v>
      </c>
      <c r="B35" s="496" t="s">
        <v>623</v>
      </c>
      <c r="C35" s="493"/>
      <c r="D35" s="493"/>
      <c r="E35" s="12"/>
      <c r="F35" s="12"/>
      <c r="G35" s="12"/>
      <c r="H35" s="12"/>
      <c r="I35" s="12"/>
      <c r="J35" s="12"/>
      <c r="K35" s="12"/>
      <c r="L35" s="12"/>
    </row>
    <row r="36" spans="1:12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">
      <c r="B38" s="487" t="s">
        <v>635</v>
      </c>
      <c r="C38" s="488"/>
      <c r="D38" s="488"/>
      <c r="E38" s="488"/>
      <c r="F38" s="12"/>
      <c r="G38" s="12"/>
      <c r="H38" s="12"/>
      <c r="I38" s="12"/>
      <c r="J38" s="12"/>
      <c r="K38" s="12"/>
      <c r="L38" s="12"/>
    </row>
    <row r="39" spans="1:1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">
      <c r="B40" s="47" t="s">
        <v>629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">
      <c r="B41" s="48" t="s">
        <v>636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24" x14ac:dyDescent="0.2">
      <c r="B43" s="95"/>
      <c r="C43" s="495" t="s">
        <v>629</v>
      </c>
      <c r="D43" s="495" t="s">
        <v>637</v>
      </c>
      <c r="E43" s="12"/>
      <c r="F43" s="12"/>
      <c r="G43" s="12"/>
      <c r="H43" s="12"/>
      <c r="I43" s="12"/>
      <c r="J43" s="12"/>
      <c r="K43" s="12"/>
      <c r="L43" s="12"/>
    </row>
    <row r="44" spans="1:12" x14ac:dyDescent="0.2">
      <c r="A44" s="435" t="s">
        <v>701</v>
      </c>
      <c r="B44" s="496" t="s">
        <v>585</v>
      </c>
      <c r="C44" s="493"/>
      <c r="D44" s="493"/>
      <c r="E44" s="12"/>
      <c r="F44" s="12"/>
      <c r="G44" s="12"/>
      <c r="H44" s="12"/>
      <c r="I44" s="12"/>
      <c r="J44" s="12"/>
      <c r="K44" s="12"/>
      <c r="L44" s="12"/>
    </row>
    <row r="45" spans="1:12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B48" s="487" t="s">
        <v>638</v>
      </c>
      <c r="C48" s="488"/>
      <c r="D48" s="488"/>
      <c r="E48" s="488"/>
      <c r="F48" s="12"/>
      <c r="G48" s="12"/>
      <c r="H48" s="12"/>
      <c r="I48" s="12"/>
      <c r="J48" s="12"/>
      <c r="K48" s="12"/>
      <c r="L48" s="12"/>
    </row>
    <row r="49" spans="1:12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B50" s="59" t="s">
        <v>639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B52" s="47" t="s">
        <v>640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B53" s="59" t="s">
        <v>641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B54" s="59" t="s">
        <v>642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">
      <c r="B56" s="497"/>
      <c r="C56" s="498" t="s">
        <v>1570</v>
      </c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435" t="s">
        <v>702</v>
      </c>
      <c r="B57" s="499" t="s">
        <v>620</v>
      </c>
      <c r="C57" s="493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B59" s="47" t="s">
        <v>643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">
      <c r="B60" s="59" t="s">
        <v>641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">
      <c r="B61" s="59" t="s">
        <v>642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B63" s="500"/>
      <c r="C63" s="498" t="s">
        <v>1570</v>
      </c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">
      <c r="A64" s="435" t="s">
        <v>703</v>
      </c>
      <c r="B64" s="499" t="s">
        <v>620</v>
      </c>
      <c r="C64" s="493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409.5" customHeight="1" x14ac:dyDescent="0.2">
      <c r="A65" s="3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</sheetData>
  <mergeCells count="1">
    <mergeCell ref="B1:K1"/>
  </mergeCells>
  <hyperlinks>
    <hyperlink ref="B1" location="Paramétrage!A1" display="Retour vers le paramétrage "/>
    <hyperlink ref="B1:K1" location="Identification!A1" display="Retour vers l'identificatio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theme="0"/>
  </sheetPr>
  <dimension ref="A1:DW138"/>
  <sheetViews>
    <sheetView tabSelected="1" workbookViewId="0">
      <selection activeCell="D10" sqref="D10:D11"/>
    </sheetView>
  </sheetViews>
  <sheetFormatPr baseColWidth="10" defaultColWidth="11.42578125" defaultRowHeight="15" x14ac:dyDescent="0.25"/>
  <cols>
    <col min="1" max="1" width="13.140625" style="2" customWidth="1"/>
    <col min="2" max="2" width="10.5703125" style="2" customWidth="1"/>
    <col min="3" max="3" width="16.140625" style="2" customWidth="1"/>
    <col min="4" max="4" width="36.7109375" style="2" customWidth="1"/>
    <col min="5" max="5" width="24.5703125" style="2" customWidth="1"/>
    <col min="6" max="6" width="24.7109375" style="51" customWidth="1"/>
    <col min="7" max="126" width="15.85546875" customWidth="1"/>
    <col min="127" max="127" width="41.28515625" style="135" customWidth="1"/>
  </cols>
  <sheetData>
    <row r="1" spans="1:127" s="44" customFormat="1" ht="20.25" customHeight="1" x14ac:dyDescent="0.25">
      <c r="A1" s="8" t="s">
        <v>765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141"/>
    </row>
    <row r="2" spans="1:127" ht="15" customHeight="1" x14ac:dyDescent="0.25">
      <c r="A2" s="597" t="s">
        <v>837</v>
      </c>
      <c r="B2" s="597"/>
      <c r="C2" s="597"/>
      <c r="D2" s="597"/>
      <c r="E2" s="597"/>
      <c r="F2" s="463" t="s">
        <v>718</v>
      </c>
      <c r="G2" s="464" t="s">
        <v>929</v>
      </c>
      <c r="H2" s="464" t="s">
        <v>929</v>
      </c>
      <c r="I2" s="464" t="s">
        <v>929</v>
      </c>
      <c r="J2" s="464" t="s">
        <v>929</v>
      </c>
      <c r="K2" s="464" t="s">
        <v>929</v>
      </c>
      <c r="L2" s="464" t="s">
        <v>929</v>
      </c>
      <c r="M2" s="464" t="s">
        <v>929</v>
      </c>
      <c r="N2" s="464" t="s">
        <v>929</v>
      </c>
      <c r="O2" s="464" t="s">
        <v>929</v>
      </c>
      <c r="P2" s="464" t="s">
        <v>929</v>
      </c>
      <c r="Q2" s="464" t="s">
        <v>929</v>
      </c>
      <c r="R2" s="464" t="s">
        <v>929</v>
      </c>
      <c r="S2" s="464" t="s">
        <v>929</v>
      </c>
      <c r="T2" s="464" t="s">
        <v>929</v>
      </c>
      <c r="U2" s="464" t="s">
        <v>929</v>
      </c>
      <c r="V2" s="464" t="s">
        <v>929</v>
      </c>
      <c r="W2" s="464" t="s">
        <v>929</v>
      </c>
      <c r="X2" s="464" t="s">
        <v>929</v>
      </c>
      <c r="Y2" s="464" t="s">
        <v>929</v>
      </c>
      <c r="Z2" s="464" t="s">
        <v>929</v>
      </c>
      <c r="AA2" s="464" t="s">
        <v>929</v>
      </c>
      <c r="AB2" s="464" t="s">
        <v>929</v>
      </c>
      <c r="AC2" s="464" t="s">
        <v>929</v>
      </c>
      <c r="AD2" s="464" t="s">
        <v>929</v>
      </c>
      <c r="AE2" s="464" t="s">
        <v>929</v>
      </c>
      <c r="AF2" s="464" t="s">
        <v>929</v>
      </c>
      <c r="AG2" s="464" t="s">
        <v>929</v>
      </c>
      <c r="AH2" s="464" t="s">
        <v>929</v>
      </c>
      <c r="AI2" s="464" t="s">
        <v>929</v>
      </c>
      <c r="AJ2" s="464" t="s">
        <v>929</v>
      </c>
      <c r="AK2" s="464" t="s">
        <v>929</v>
      </c>
      <c r="AL2" s="464" t="s">
        <v>929</v>
      </c>
      <c r="AM2" s="464" t="s">
        <v>929</v>
      </c>
      <c r="AN2" s="464" t="s">
        <v>929</v>
      </c>
      <c r="AO2" s="464" t="s">
        <v>929</v>
      </c>
      <c r="AP2" s="464" t="s">
        <v>929</v>
      </c>
      <c r="AQ2" s="464" t="s">
        <v>929</v>
      </c>
      <c r="AR2" s="464" t="s">
        <v>929</v>
      </c>
      <c r="AS2" s="464" t="s">
        <v>929</v>
      </c>
      <c r="AT2" s="464" t="s">
        <v>929</v>
      </c>
      <c r="AU2" s="464" t="s">
        <v>929</v>
      </c>
      <c r="AV2" s="464" t="s">
        <v>929</v>
      </c>
      <c r="AW2" s="464" t="s">
        <v>929</v>
      </c>
      <c r="AX2" s="464" t="s">
        <v>929</v>
      </c>
      <c r="AY2" s="464" t="s">
        <v>929</v>
      </c>
      <c r="AZ2" s="464" t="s">
        <v>929</v>
      </c>
      <c r="BA2" s="464" t="s">
        <v>929</v>
      </c>
      <c r="BB2" s="464" t="s">
        <v>929</v>
      </c>
      <c r="BC2" s="464" t="s">
        <v>929</v>
      </c>
      <c r="BD2" s="464" t="s">
        <v>929</v>
      </c>
      <c r="BE2" s="464" t="s">
        <v>929</v>
      </c>
      <c r="BF2" s="464" t="s">
        <v>929</v>
      </c>
      <c r="BG2" s="464" t="s">
        <v>929</v>
      </c>
      <c r="BH2" s="464" t="s">
        <v>929</v>
      </c>
      <c r="BI2" s="464" t="s">
        <v>929</v>
      </c>
      <c r="BJ2" s="464" t="s">
        <v>929</v>
      </c>
      <c r="BK2" s="464" t="s">
        <v>929</v>
      </c>
      <c r="BL2" s="464" t="s">
        <v>929</v>
      </c>
      <c r="BM2" s="464" t="s">
        <v>929</v>
      </c>
      <c r="BN2" s="464" t="s">
        <v>929</v>
      </c>
      <c r="BO2" s="464" t="s">
        <v>929</v>
      </c>
      <c r="BP2" s="464" t="s">
        <v>929</v>
      </c>
      <c r="BQ2" s="464" t="s">
        <v>929</v>
      </c>
      <c r="BR2" s="464" t="s">
        <v>929</v>
      </c>
      <c r="BS2" s="464" t="s">
        <v>929</v>
      </c>
      <c r="BT2" s="464" t="s">
        <v>929</v>
      </c>
      <c r="BU2" s="464" t="s">
        <v>929</v>
      </c>
      <c r="BV2" s="464" t="s">
        <v>929</v>
      </c>
      <c r="BW2" s="464" t="s">
        <v>929</v>
      </c>
      <c r="BX2" s="464" t="s">
        <v>929</v>
      </c>
      <c r="BY2" s="464" t="s">
        <v>929</v>
      </c>
      <c r="BZ2" s="464" t="s">
        <v>929</v>
      </c>
      <c r="CA2" s="464" t="s">
        <v>929</v>
      </c>
      <c r="CB2" s="464" t="s">
        <v>929</v>
      </c>
      <c r="CC2" s="464" t="s">
        <v>929</v>
      </c>
      <c r="CD2" s="464" t="s">
        <v>929</v>
      </c>
      <c r="CE2" s="464" t="s">
        <v>929</v>
      </c>
      <c r="CF2" s="464" t="s">
        <v>929</v>
      </c>
      <c r="CG2" s="464" t="s">
        <v>929</v>
      </c>
      <c r="CH2" s="464" t="s">
        <v>929</v>
      </c>
      <c r="CI2" s="464" t="s">
        <v>929</v>
      </c>
      <c r="CJ2" s="464" t="s">
        <v>929</v>
      </c>
      <c r="CK2" s="464" t="s">
        <v>929</v>
      </c>
      <c r="CL2" s="464" t="s">
        <v>929</v>
      </c>
      <c r="CM2" s="464" t="s">
        <v>929</v>
      </c>
      <c r="CN2" s="464" t="s">
        <v>929</v>
      </c>
      <c r="CO2" s="464" t="s">
        <v>929</v>
      </c>
      <c r="CP2" s="464" t="s">
        <v>929</v>
      </c>
      <c r="CQ2" s="464" t="s">
        <v>929</v>
      </c>
      <c r="CR2" s="464" t="s">
        <v>929</v>
      </c>
      <c r="CS2" s="464" t="s">
        <v>929</v>
      </c>
      <c r="CT2" s="464" t="s">
        <v>929</v>
      </c>
      <c r="CU2" s="464" t="s">
        <v>929</v>
      </c>
      <c r="CV2" s="464" t="s">
        <v>929</v>
      </c>
      <c r="CW2" s="464" t="s">
        <v>929</v>
      </c>
      <c r="CX2" s="464" t="s">
        <v>929</v>
      </c>
      <c r="CY2" s="464" t="s">
        <v>929</v>
      </c>
      <c r="CZ2" s="464" t="s">
        <v>929</v>
      </c>
      <c r="DA2" s="464" t="s">
        <v>929</v>
      </c>
      <c r="DB2" s="464" t="s">
        <v>929</v>
      </c>
      <c r="DC2" s="464" t="s">
        <v>930</v>
      </c>
      <c r="DD2" s="464" t="s">
        <v>930</v>
      </c>
      <c r="DE2" s="464" t="s">
        <v>930</v>
      </c>
      <c r="DF2" s="464" t="s">
        <v>930</v>
      </c>
      <c r="DG2" s="464" t="s">
        <v>930</v>
      </c>
      <c r="DH2" s="464" t="s">
        <v>930</v>
      </c>
      <c r="DI2" s="464" t="s">
        <v>930</v>
      </c>
      <c r="DJ2" s="464" t="s">
        <v>930</v>
      </c>
      <c r="DK2" s="464" t="s">
        <v>930</v>
      </c>
      <c r="DL2" s="464" t="s">
        <v>930</v>
      </c>
      <c r="DM2" s="464" t="s">
        <v>930</v>
      </c>
      <c r="DN2" s="464" t="s">
        <v>930</v>
      </c>
      <c r="DO2" s="464" t="s">
        <v>930</v>
      </c>
      <c r="DP2" s="464" t="s">
        <v>930</v>
      </c>
      <c r="DQ2" s="464" t="s">
        <v>930</v>
      </c>
      <c r="DR2" s="464" t="s">
        <v>930</v>
      </c>
      <c r="DS2" s="464" t="s">
        <v>930</v>
      </c>
      <c r="DT2" s="464" t="s">
        <v>930</v>
      </c>
      <c r="DU2" s="464" t="s">
        <v>930</v>
      </c>
      <c r="DV2" s="464" t="s">
        <v>930</v>
      </c>
      <c r="DW2" s="141"/>
    </row>
    <row r="3" spans="1:127" ht="41.25" customHeight="1" x14ac:dyDescent="0.25">
      <c r="A3" s="597"/>
      <c r="B3" s="597"/>
      <c r="C3" s="597"/>
      <c r="D3" s="597"/>
      <c r="E3" s="597"/>
      <c r="F3" s="463" t="s">
        <v>534</v>
      </c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5"/>
      <c r="CA3" s="465"/>
      <c r="CB3" s="465"/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  <c r="DT3" s="465"/>
      <c r="DU3" s="465"/>
      <c r="DV3" s="465"/>
      <c r="DW3" s="141"/>
    </row>
    <row r="4" spans="1:127" ht="21.75" customHeight="1" x14ac:dyDescent="0.25">
      <c r="A4" s="597"/>
      <c r="B4" s="597"/>
      <c r="C4" s="597"/>
      <c r="D4" s="597"/>
      <c r="E4" s="597"/>
      <c r="F4" s="187" t="s">
        <v>707</v>
      </c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466"/>
      <c r="BZ4" s="466"/>
      <c r="CA4" s="466"/>
      <c r="CB4" s="466"/>
      <c r="CC4" s="466"/>
      <c r="CD4" s="466"/>
      <c r="CE4" s="466"/>
      <c r="CF4" s="466"/>
      <c r="CG4" s="466"/>
      <c r="CH4" s="466"/>
      <c r="CI4" s="466"/>
      <c r="CJ4" s="466"/>
      <c r="CK4" s="466"/>
      <c r="CL4" s="466"/>
      <c r="CM4" s="466"/>
      <c r="CN4" s="466"/>
      <c r="CO4" s="466"/>
      <c r="CP4" s="466"/>
      <c r="CQ4" s="466"/>
      <c r="CR4" s="466"/>
      <c r="CS4" s="466"/>
      <c r="CT4" s="466"/>
      <c r="CU4" s="466"/>
      <c r="CV4" s="466"/>
      <c r="CW4" s="466"/>
      <c r="CX4" s="466"/>
      <c r="CY4" s="466"/>
      <c r="CZ4" s="466"/>
      <c r="DA4" s="466"/>
      <c r="DB4" s="466"/>
      <c r="DC4" s="466"/>
      <c r="DD4" s="466"/>
      <c r="DE4" s="466"/>
      <c r="DF4" s="466"/>
      <c r="DG4" s="466"/>
      <c r="DH4" s="466"/>
      <c r="DI4" s="466"/>
      <c r="DJ4" s="466"/>
      <c r="DK4" s="466"/>
      <c r="DL4" s="466"/>
      <c r="DM4" s="466"/>
      <c r="DN4" s="466"/>
      <c r="DO4" s="466"/>
      <c r="DP4" s="466"/>
      <c r="DQ4" s="466"/>
      <c r="DR4" s="466"/>
      <c r="DS4" s="466"/>
      <c r="DT4" s="466"/>
      <c r="DU4" s="466"/>
      <c r="DV4" s="466"/>
      <c r="DW4" s="141"/>
    </row>
    <row r="5" spans="1:127" ht="21.75" customHeight="1" x14ac:dyDescent="0.25">
      <c r="A5" s="463" t="s">
        <v>752</v>
      </c>
      <c r="B5" s="463"/>
      <c r="C5" s="187" t="s">
        <v>706</v>
      </c>
      <c r="D5" s="599" t="s">
        <v>751</v>
      </c>
      <c r="E5" s="599"/>
      <c r="F5" s="463" t="s">
        <v>540</v>
      </c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  <c r="AP5" s="467"/>
      <c r="AQ5" s="467"/>
      <c r="AR5" s="467"/>
      <c r="AS5" s="467"/>
      <c r="AT5" s="467"/>
      <c r="AU5" s="467"/>
      <c r="AV5" s="467"/>
      <c r="AW5" s="467"/>
      <c r="AX5" s="467"/>
      <c r="AY5" s="467"/>
      <c r="AZ5" s="467"/>
      <c r="BA5" s="467"/>
      <c r="BB5" s="467"/>
      <c r="BC5" s="467"/>
      <c r="BD5" s="467"/>
      <c r="BE5" s="467"/>
      <c r="BF5" s="467"/>
      <c r="BG5" s="467"/>
      <c r="BH5" s="467"/>
      <c r="BI5" s="467"/>
      <c r="BJ5" s="467"/>
      <c r="BK5" s="467"/>
      <c r="BL5" s="467"/>
      <c r="BM5" s="467"/>
      <c r="BN5" s="467"/>
      <c r="BO5" s="467"/>
      <c r="BP5" s="467"/>
      <c r="BQ5" s="467"/>
      <c r="BR5" s="467"/>
      <c r="BS5" s="467"/>
      <c r="BT5" s="467"/>
      <c r="BU5" s="467"/>
      <c r="BV5" s="467"/>
      <c r="BW5" s="467"/>
      <c r="BX5" s="467"/>
      <c r="BY5" s="467"/>
      <c r="BZ5" s="467"/>
      <c r="CA5" s="467"/>
      <c r="CB5" s="467"/>
      <c r="CC5" s="467"/>
      <c r="CD5" s="467"/>
      <c r="CE5" s="467"/>
      <c r="CF5" s="467"/>
      <c r="CG5" s="467"/>
      <c r="CH5" s="467"/>
      <c r="CI5" s="467"/>
      <c r="CJ5" s="467"/>
      <c r="CK5" s="467"/>
      <c r="CL5" s="467"/>
      <c r="CM5" s="467"/>
      <c r="CN5" s="467"/>
      <c r="CO5" s="467"/>
      <c r="CP5" s="467"/>
      <c r="CQ5" s="467"/>
      <c r="CR5" s="467"/>
      <c r="CS5" s="467"/>
      <c r="CT5" s="467"/>
      <c r="CU5" s="467"/>
      <c r="CV5" s="467"/>
      <c r="CW5" s="467"/>
      <c r="CX5" s="467"/>
      <c r="CY5" s="467"/>
      <c r="CZ5" s="467"/>
      <c r="DA5" s="467"/>
      <c r="DB5" s="467"/>
      <c r="DC5" s="467"/>
      <c r="DD5" s="467"/>
      <c r="DE5" s="467"/>
      <c r="DF5" s="467"/>
      <c r="DG5" s="467"/>
      <c r="DH5" s="467"/>
      <c r="DI5" s="467"/>
      <c r="DJ5" s="467"/>
      <c r="DK5" s="467"/>
      <c r="DL5" s="467"/>
      <c r="DM5" s="467"/>
      <c r="DN5" s="467"/>
      <c r="DO5" s="467"/>
      <c r="DP5" s="467"/>
      <c r="DQ5" s="467"/>
      <c r="DR5" s="467"/>
      <c r="DS5" s="467"/>
      <c r="DT5" s="467"/>
      <c r="DU5" s="467"/>
      <c r="DV5" s="467"/>
      <c r="DW5" s="141"/>
    </row>
    <row r="6" spans="1:127" s="15" customFormat="1" ht="15" customHeight="1" x14ac:dyDescent="0.25">
      <c r="A6" s="468" t="s">
        <v>551</v>
      </c>
      <c r="B6" s="468" t="str">
        <f t="shared" ref="B6:B47" si="0">SUBSTITUTE(SUBSTITUTE(C6,"cle",""),"montant","")</f>
        <v>9314</v>
      </c>
      <c r="C6" s="469" t="s">
        <v>778</v>
      </c>
      <c r="D6" s="596" t="s">
        <v>723</v>
      </c>
      <c r="E6" s="470" t="s">
        <v>575</v>
      </c>
      <c r="F6" s="471">
        <f t="shared" ref="F6:F27" si="1">SUM(G6:DV6)</f>
        <v>0</v>
      </c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2"/>
      <c r="AU6" s="472"/>
      <c r="AV6" s="472"/>
      <c r="AW6" s="472"/>
      <c r="AX6" s="472"/>
      <c r="AY6" s="472"/>
      <c r="AZ6" s="472"/>
      <c r="BA6" s="472"/>
      <c r="BB6" s="472"/>
      <c r="BC6" s="472"/>
      <c r="BD6" s="472"/>
      <c r="BE6" s="472"/>
      <c r="BF6" s="472"/>
      <c r="BG6" s="472"/>
      <c r="BH6" s="472"/>
      <c r="BI6" s="472"/>
      <c r="BJ6" s="472"/>
      <c r="BK6" s="472"/>
      <c r="BL6" s="472"/>
      <c r="BM6" s="472"/>
      <c r="BN6" s="472"/>
      <c r="BO6" s="472"/>
      <c r="BP6" s="472"/>
      <c r="BQ6" s="472"/>
      <c r="BR6" s="472"/>
      <c r="BS6" s="472"/>
      <c r="BT6" s="472"/>
      <c r="BU6" s="472"/>
      <c r="BV6" s="472"/>
      <c r="BW6" s="472"/>
      <c r="BX6" s="472"/>
      <c r="BY6" s="472"/>
      <c r="BZ6" s="472"/>
      <c r="CA6" s="472"/>
      <c r="CB6" s="472"/>
      <c r="CC6" s="472"/>
      <c r="CD6" s="472"/>
      <c r="CE6" s="472"/>
      <c r="CF6" s="472"/>
      <c r="CG6" s="472"/>
      <c r="CH6" s="472"/>
      <c r="CI6" s="472"/>
      <c r="CJ6" s="472"/>
      <c r="CK6" s="472"/>
      <c r="CL6" s="472"/>
      <c r="CM6" s="472"/>
      <c r="CN6" s="472"/>
      <c r="CO6" s="472"/>
      <c r="CP6" s="472"/>
      <c r="CQ6" s="472"/>
      <c r="CR6" s="472"/>
      <c r="CS6" s="472"/>
      <c r="CT6" s="472"/>
      <c r="CU6" s="472"/>
      <c r="CV6" s="472"/>
      <c r="CW6" s="472"/>
      <c r="CX6" s="472"/>
      <c r="CY6" s="472"/>
      <c r="CZ6" s="472"/>
      <c r="DA6" s="472"/>
      <c r="DB6" s="472"/>
      <c r="DC6" s="472"/>
      <c r="DD6" s="472"/>
      <c r="DE6" s="472"/>
      <c r="DF6" s="472"/>
      <c r="DG6" s="472"/>
      <c r="DH6" s="472"/>
      <c r="DI6" s="472"/>
      <c r="DJ6" s="472"/>
      <c r="DK6" s="472"/>
      <c r="DL6" s="472"/>
      <c r="DM6" s="472"/>
      <c r="DN6" s="472"/>
      <c r="DO6" s="472"/>
      <c r="DP6" s="472"/>
      <c r="DQ6" s="472"/>
      <c r="DR6" s="472"/>
      <c r="DS6" s="472"/>
      <c r="DT6" s="472"/>
      <c r="DU6" s="472"/>
      <c r="DV6" s="472"/>
      <c r="DW6" s="141"/>
    </row>
    <row r="7" spans="1:127" s="15" customFormat="1" ht="15" customHeight="1" x14ac:dyDescent="0.25">
      <c r="A7" s="468" t="s">
        <v>551</v>
      </c>
      <c r="B7" s="468" t="str">
        <f t="shared" si="0"/>
        <v>9314</v>
      </c>
      <c r="C7" s="469" t="s">
        <v>779</v>
      </c>
      <c r="D7" s="596"/>
      <c r="E7" s="470" t="s">
        <v>776</v>
      </c>
      <c r="F7" s="473">
        <f t="shared" si="1"/>
        <v>0</v>
      </c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  <c r="BT7" s="474"/>
      <c r="BU7" s="474"/>
      <c r="BV7" s="474"/>
      <c r="BW7" s="474"/>
      <c r="BX7" s="474"/>
      <c r="BY7" s="474"/>
      <c r="BZ7" s="474"/>
      <c r="CA7" s="474"/>
      <c r="CB7" s="474"/>
      <c r="CC7" s="474"/>
      <c r="CD7" s="474"/>
      <c r="CE7" s="474"/>
      <c r="CF7" s="474"/>
      <c r="CG7" s="474"/>
      <c r="CH7" s="474"/>
      <c r="CI7" s="474"/>
      <c r="CJ7" s="474"/>
      <c r="CK7" s="474"/>
      <c r="CL7" s="474"/>
      <c r="CM7" s="474"/>
      <c r="CN7" s="474"/>
      <c r="CO7" s="474"/>
      <c r="CP7" s="474"/>
      <c r="CQ7" s="474"/>
      <c r="CR7" s="474"/>
      <c r="CS7" s="474"/>
      <c r="CT7" s="474"/>
      <c r="CU7" s="474"/>
      <c r="CV7" s="474"/>
      <c r="CW7" s="474"/>
      <c r="CX7" s="474"/>
      <c r="CY7" s="474"/>
      <c r="CZ7" s="474"/>
      <c r="DA7" s="474"/>
      <c r="DB7" s="474"/>
      <c r="DC7" s="474"/>
      <c r="DD7" s="474"/>
      <c r="DE7" s="474"/>
      <c r="DF7" s="474"/>
      <c r="DG7" s="474"/>
      <c r="DH7" s="474"/>
      <c r="DI7" s="474"/>
      <c r="DJ7" s="474"/>
      <c r="DK7" s="474"/>
      <c r="DL7" s="474"/>
      <c r="DM7" s="474"/>
      <c r="DN7" s="474"/>
      <c r="DO7" s="474"/>
      <c r="DP7" s="474"/>
      <c r="DQ7" s="474"/>
      <c r="DR7" s="474"/>
      <c r="DS7" s="474"/>
      <c r="DT7" s="474"/>
      <c r="DU7" s="474"/>
      <c r="DV7" s="474"/>
      <c r="DW7" s="141"/>
    </row>
    <row r="8" spans="1:127" s="15" customFormat="1" x14ac:dyDescent="0.25">
      <c r="A8" s="468" t="s">
        <v>830</v>
      </c>
      <c r="B8" s="468" t="str">
        <f t="shared" si="0"/>
        <v>9313</v>
      </c>
      <c r="C8" s="469" t="s">
        <v>780</v>
      </c>
      <c r="D8" s="596" t="s">
        <v>724</v>
      </c>
      <c r="E8" s="470" t="s">
        <v>576</v>
      </c>
      <c r="F8" s="475">
        <f t="shared" si="1"/>
        <v>0</v>
      </c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  <c r="CU8" s="476"/>
      <c r="CV8" s="476"/>
      <c r="CW8" s="476"/>
      <c r="CX8" s="476"/>
      <c r="CY8" s="476"/>
      <c r="CZ8" s="476"/>
      <c r="DA8" s="476"/>
      <c r="DB8" s="476"/>
      <c r="DC8" s="476"/>
      <c r="DD8" s="476"/>
      <c r="DE8" s="476"/>
      <c r="DF8" s="476"/>
      <c r="DG8" s="476"/>
      <c r="DH8" s="476"/>
      <c r="DI8" s="476"/>
      <c r="DJ8" s="476"/>
      <c r="DK8" s="476"/>
      <c r="DL8" s="476"/>
      <c r="DM8" s="476"/>
      <c r="DN8" s="476"/>
      <c r="DO8" s="476"/>
      <c r="DP8" s="476"/>
      <c r="DQ8" s="476"/>
      <c r="DR8" s="476"/>
      <c r="DS8" s="476"/>
      <c r="DT8" s="476"/>
      <c r="DU8" s="476"/>
      <c r="DV8" s="476"/>
      <c r="DW8" s="141"/>
    </row>
    <row r="9" spans="1:127" s="15" customFormat="1" x14ac:dyDescent="0.25">
      <c r="A9" s="468" t="s">
        <v>830</v>
      </c>
      <c r="B9" s="468" t="str">
        <f t="shared" si="0"/>
        <v>9313</v>
      </c>
      <c r="C9" s="469" t="s">
        <v>781</v>
      </c>
      <c r="D9" s="596"/>
      <c r="E9" s="470" t="s">
        <v>777</v>
      </c>
      <c r="F9" s="473">
        <f t="shared" si="1"/>
        <v>0</v>
      </c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474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4"/>
      <c r="DW9" s="141"/>
    </row>
    <row r="10" spans="1:127" s="15" customFormat="1" x14ac:dyDescent="0.25">
      <c r="A10" s="468" t="s">
        <v>830</v>
      </c>
      <c r="B10" s="468" t="str">
        <f t="shared" si="0"/>
        <v>93130</v>
      </c>
      <c r="C10" s="469" t="s">
        <v>782</v>
      </c>
      <c r="D10" s="596" t="s">
        <v>721</v>
      </c>
      <c r="E10" s="470" t="s">
        <v>576</v>
      </c>
      <c r="F10" s="471">
        <f t="shared" si="1"/>
        <v>0</v>
      </c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472"/>
      <c r="BE10" s="472"/>
      <c r="BF10" s="472"/>
      <c r="BG10" s="472"/>
      <c r="BH10" s="472"/>
      <c r="BI10" s="472"/>
      <c r="BJ10" s="472"/>
      <c r="BK10" s="472"/>
      <c r="BL10" s="472"/>
      <c r="BM10" s="472"/>
      <c r="BN10" s="472"/>
      <c r="BO10" s="472"/>
      <c r="BP10" s="472"/>
      <c r="BQ10" s="472"/>
      <c r="BR10" s="472"/>
      <c r="BS10" s="472"/>
      <c r="BT10" s="472"/>
      <c r="BU10" s="472"/>
      <c r="BV10" s="472"/>
      <c r="BW10" s="472"/>
      <c r="BX10" s="472"/>
      <c r="BY10" s="472"/>
      <c r="BZ10" s="472"/>
      <c r="CA10" s="472"/>
      <c r="CB10" s="472"/>
      <c r="CC10" s="472"/>
      <c r="CD10" s="472"/>
      <c r="CE10" s="472"/>
      <c r="CF10" s="472"/>
      <c r="CG10" s="472"/>
      <c r="CH10" s="472"/>
      <c r="CI10" s="472"/>
      <c r="CJ10" s="472"/>
      <c r="CK10" s="472"/>
      <c r="CL10" s="472"/>
      <c r="CM10" s="472"/>
      <c r="CN10" s="472"/>
      <c r="CO10" s="472"/>
      <c r="CP10" s="472"/>
      <c r="CQ10" s="472"/>
      <c r="CR10" s="472"/>
      <c r="CS10" s="472"/>
      <c r="CT10" s="472"/>
      <c r="CU10" s="472"/>
      <c r="CV10" s="472"/>
      <c r="CW10" s="472"/>
      <c r="CX10" s="472"/>
      <c r="CY10" s="472"/>
      <c r="CZ10" s="472"/>
      <c r="DA10" s="472"/>
      <c r="DB10" s="472"/>
      <c r="DC10" s="472"/>
      <c r="DD10" s="472"/>
      <c r="DE10" s="472"/>
      <c r="DF10" s="472"/>
      <c r="DG10" s="472"/>
      <c r="DH10" s="472"/>
      <c r="DI10" s="472"/>
      <c r="DJ10" s="472"/>
      <c r="DK10" s="472"/>
      <c r="DL10" s="472"/>
      <c r="DM10" s="472"/>
      <c r="DN10" s="472"/>
      <c r="DO10" s="472"/>
      <c r="DP10" s="472"/>
      <c r="DQ10" s="472"/>
      <c r="DR10" s="472"/>
      <c r="DS10" s="472"/>
      <c r="DT10" s="472"/>
      <c r="DU10" s="472"/>
      <c r="DV10" s="472"/>
      <c r="DW10" s="141"/>
    </row>
    <row r="11" spans="1:127" s="15" customFormat="1" x14ac:dyDescent="0.25">
      <c r="A11" s="468" t="s">
        <v>830</v>
      </c>
      <c r="B11" s="468" t="str">
        <f t="shared" si="0"/>
        <v>93130</v>
      </c>
      <c r="C11" s="469" t="s">
        <v>783</v>
      </c>
      <c r="D11" s="596"/>
      <c r="E11" s="470" t="s">
        <v>777</v>
      </c>
      <c r="F11" s="473">
        <f t="shared" si="1"/>
        <v>0</v>
      </c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474"/>
      <c r="CE11" s="474"/>
      <c r="CF11" s="474"/>
      <c r="CG11" s="474"/>
      <c r="CH11" s="474"/>
      <c r="CI11" s="474"/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4"/>
      <c r="DE11" s="474"/>
      <c r="DF11" s="474"/>
      <c r="DG11" s="474"/>
      <c r="DH11" s="474"/>
      <c r="DI11" s="474"/>
      <c r="DJ11" s="474"/>
      <c r="DK11" s="474"/>
      <c r="DL11" s="474"/>
      <c r="DM11" s="474"/>
      <c r="DN11" s="474"/>
      <c r="DO11" s="474"/>
      <c r="DP11" s="474"/>
      <c r="DQ11" s="474"/>
      <c r="DR11" s="474"/>
      <c r="DS11" s="474"/>
      <c r="DT11" s="474"/>
      <c r="DU11" s="474"/>
      <c r="DV11" s="474"/>
      <c r="DW11" s="141"/>
    </row>
    <row r="12" spans="1:127" s="15" customFormat="1" x14ac:dyDescent="0.25">
      <c r="A12" s="468" t="s">
        <v>830</v>
      </c>
      <c r="B12" s="468" t="str">
        <f t="shared" si="0"/>
        <v>93134</v>
      </c>
      <c r="C12" s="469" t="s">
        <v>784</v>
      </c>
      <c r="D12" s="596" t="s">
        <v>725</v>
      </c>
      <c r="E12" s="470" t="s">
        <v>584</v>
      </c>
      <c r="F12" s="471">
        <f t="shared" si="1"/>
        <v>0</v>
      </c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472"/>
      <c r="BE12" s="472"/>
      <c r="BF12" s="472"/>
      <c r="BG12" s="472"/>
      <c r="BH12" s="472"/>
      <c r="BI12" s="472"/>
      <c r="BJ12" s="472"/>
      <c r="BK12" s="472"/>
      <c r="BL12" s="472"/>
      <c r="BM12" s="472"/>
      <c r="BN12" s="472"/>
      <c r="BO12" s="472"/>
      <c r="BP12" s="472"/>
      <c r="BQ12" s="472"/>
      <c r="BR12" s="472"/>
      <c r="BS12" s="472"/>
      <c r="BT12" s="472"/>
      <c r="BU12" s="472"/>
      <c r="BV12" s="472"/>
      <c r="BW12" s="472"/>
      <c r="BX12" s="472"/>
      <c r="BY12" s="472"/>
      <c r="BZ12" s="472"/>
      <c r="CA12" s="472"/>
      <c r="CB12" s="472"/>
      <c r="CC12" s="472"/>
      <c r="CD12" s="472"/>
      <c r="CE12" s="472"/>
      <c r="CF12" s="472"/>
      <c r="CG12" s="472"/>
      <c r="CH12" s="472"/>
      <c r="CI12" s="472"/>
      <c r="CJ12" s="472"/>
      <c r="CK12" s="472"/>
      <c r="CL12" s="472"/>
      <c r="CM12" s="472"/>
      <c r="CN12" s="472"/>
      <c r="CO12" s="472"/>
      <c r="CP12" s="472"/>
      <c r="CQ12" s="472"/>
      <c r="CR12" s="472"/>
      <c r="CS12" s="472"/>
      <c r="CT12" s="472"/>
      <c r="CU12" s="472"/>
      <c r="CV12" s="472"/>
      <c r="CW12" s="472"/>
      <c r="CX12" s="472"/>
      <c r="CY12" s="472"/>
      <c r="CZ12" s="472"/>
      <c r="DA12" s="472"/>
      <c r="DB12" s="472"/>
      <c r="DC12" s="472"/>
      <c r="DD12" s="472"/>
      <c r="DE12" s="472"/>
      <c r="DF12" s="472"/>
      <c r="DG12" s="472"/>
      <c r="DH12" s="472"/>
      <c r="DI12" s="472"/>
      <c r="DJ12" s="472"/>
      <c r="DK12" s="472"/>
      <c r="DL12" s="472"/>
      <c r="DM12" s="472"/>
      <c r="DN12" s="472"/>
      <c r="DO12" s="472"/>
      <c r="DP12" s="472"/>
      <c r="DQ12" s="472"/>
      <c r="DR12" s="472"/>
      <c r="DS12" s="472"/>
      <c r="DT12" s="472"/>
      <c r="DU12" s="472"/>
      <c r="DV12" s="472"/>
      <c r="DW12" s="141"/>
    </row>
    <row r="13" spans="1:127" s="15" customFormat="1" x14ac:dyDescent="0.25">
      <c r="A13" s="468" t="s">
        <v>830</v>
      </c>
      <c r="B13" s="468" t="str">
        <f t="shared" si="0"/>
        <v>93134</v>
      </c>
      <c r="C13" s="469" t="s">
        <v>785</v>
      </c>
      <c r="D13" s="596"/>
      <c r="E13" s="470" t="s">
        <v>777</v>
      </c>
      <c r="F13" s="473">
        <f t="shared" si="1"/>
        <v>0</v>
      </c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4"/>
      <c r="BU13" s="474"/>
      <c r="BV13" s="474"/>
      <c r="BW13" s="474"/>
      <c r="BX13" s="474"/>
      <c r="BY13" s="474"/>
      <c r="BZ13" s="474"/>
      <c r="CA13" s="474"/>
      <c r="CB13" s="474"/>
      <c r="CC13" s="474"/>
      <c r="CD13" s="474"/>
      <c r="CE13" s="474"/>
      <c r="CF13" s="474"/>
      <c r="CG13" s="474"/>
      <c r="CH13" s="474"/>
      <c r="CI13" s="474"/>
      <c r="CJ13" s="474"/>
      <c r="CK13" s="474"/>
      <c r="CL13" s="474"/>
      <c r="CM13" s="474"/>
      <c r="CN13" s="474"/>
      <c r="CO13" s="474"/>
      <c r="CP13" s="474"/>
      <c r="CQ13" s="474"/>
      <c r="CR13" s="474"/>
      <c r="CS13" s="474"/>
      <c r="CT13" s="474"/>
      <c r="CU13" s="474"/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4"/>
      <c r="DI13" s="474"/>
      <c r="DJ13" s="474"/>
      <c r="DK13" s="474"/>
      <c r="DL13" s="474"/>
      <c r="DM13" s="474"/>
      <c r="DN13" s="474"/>
      <c r="DO13" s="474"/>
      <c r="DP13" s="474"/>
      <c r="DQ13" s="474"/>
      <c r="DR13" s="474"/>
      <c r="DS13" s="474"/>
      <c r="DT13" s="474"/>
      <c r="DU13" s="474"/>
      <c r="DV13" s="474"/>
      <c r="DW13" s="141"/>
    </row>
    <row r="14" spans="1:127" s="15" customFormat="1" x14ac:dyDescent="0.25">
      <c r="A14" s="468" t="s">
        <v>830</v>
      </c>
      <c r="B14" s="468" t="str">
        <f t="shared" si="0"/>
        <v>93116</v>
      </c>
      <c r="C14" s="469" t="s">
        <v>786</v>
      </c>
      <c r="D14" s="596" t="s">
        <v>726</v>
      </c>
      <c r="E14" s="470" t="s">
        <v>577</v>
      </c>
      <c r="F14" s="477">
        <f t="shared" si="1"/>
        <v>0</v>
      </c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8"/>
      <c r="BE14" s="478"/>
      <c r="BF14" s="478"/>
      <c r="BG14" s="478"/>
      <c r="BH14" s="478"/>
      <c r="BI14" s="478"/>
      <c r="BJ14" s="478"/>
      <c r="BK14" s="478"/>
      <c r="BL14" s="478"/>
      <c r="BM14" s="478"/>
      <c r="BN14" s="478"/>
      <c r="BO14" s="478"/>
      <c r="BP14" s="478"/>
      <c r="BQ14" s="478"/>
      <c r="BR14" s="478"/>
      <c r="BS14" s="478"/>
      <c r="BT14" s="478"/>
      <c r="BU14" s="478"/>
      <c r="BV14" s="478"/>
      <c r="BW14" s="478"/>
      <c r="BX14" s="478"/>
      <c r="BY14" s="478"/>
      <c r="BZ14" s="478"/>
      <c r="CA14" s="478"/>
      <c r="CB14" s="478"/>
      <c r="CC14" s="478"/>
      <c r="CD14" s="478"/>
      <c r="CE14" s="478"/>
      <c r="CF14" s="478"/>
      <c r="CG14" s="478"/>
      <c r="CH14" s="478"/>
      <c r="CI14" s="478"/>
      <c r="CJ14" s="478"/>
      <c r="CK14" s="478"/>
      <c r="CL14" s="478"/>
      <c r="CM14" s="478"/>
      <c r="CN14" s="478"/>
      <c r="CO14" s="478"/>
      <c r="CP14" s="478"/>
      <c r="CQ14" s="478"/>
      <c r="CR14" s="478"/>
      <c r="CS14" s="478"/>
      <c r="CT14" s="478"/>
      <c r="CU14" s="478"/>
      <c r="CV14" s="478"/>
      <c r="CW14" s="478"/>
      <c r="CX14" s="478"/>
      <c r="CY14" s="478"/>
      <c r="CZ14" s="478"/>
      <c r="DA14" s="478"/>
      <c r="DB14" s="478"/>
      <c r="DC14" s="478"/>
      <c r="DD14" s="478"/>
      <c r="DE14" s="478"/>
      <c r="DF14" s="478"/>
      <c r="DG14" s="478"/>
      <c r="DH14" s="478"/>
      <c r="DI14" s="478"/>
      <c r="DJ14" s="478"/>
      <c r="DK14" s="478"/>
      <c r="DL14" s="478"/>
      <c r="DM14" s="478"/>
      <c r="DN14" s="478"/>
      <c r="DO14" s="478"/>
      <c r="DP14" s="478"/>
      <c r="DQ14" s="478"/>
      <c r="DR14" s="478"/>
      <c r="DS14" s="478"/>
      <c r="DT14" s="478"/>
      <c r="DU14" s="478"/>
      <c r="DV14" s="478"/>
      <c r="DW14" s="141"/>
    </row>
    <row r="15" spans="1:127" s="15" customFormat="1" x14ac:dyDescent="0.25">
      <c r="A15" s="468" t="s">
        <v>830</v>
      </c>
      <c r="B15" s="468" t="str">
        <f t="shared" si="0"/>
        <v>93116</v>
      </c>
      <c r="C15" s="469" t="s">
        <v>787</v>
      </c>
      <c r="D15" s="596"/>
      <c r="E15" s="470" t="s">
        <v>777</v>
      </c>
      <c r="F15" s="473">
        <f t="shared" si="1"/>
        <v>0</v>
      </c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4"/>
      <c r="DI15" s="474"/>
      <c r="DJ15" s="474"/>
      <c r="DK15" s="474"/>
      <c r="DL15" s="474"/>
      <c r="DM15" s="474"/>
      <c r="DN15" s="474"/>
      <c r="DO15" s="474"/>
      <c r="DP15" s="474"/>
      <c r="DQ15" s="474"/>
      <c r="DR15" s="474"/>
      <c r="DS15" s="474"/>
      <c r="DT15" s="474"/>
      <c r="DU15" s="474"/>
      <c r="DV15" s="474"/>
      <c r="DW15" s="141"/>
    </row>
    <row r="16" spans="1:127" s="15" customFormat="1" x14ac:dyDescent="0.25">
      <c r="A16" s="468" t="s">
        <v>830</v>
      </c>
      <c r="B16" s="468" t="str">
        <f t="shared" si="0"/>
        <v>931160</v>
      </c>
      <c r="C16" s="469" t="s">
        <v>788</v>
      </c>
      <c r="D16" s="596" t="s">
        <v>722</v>
      </c>
      <c r="E16" s="470" t="s">
        <v>577</v>
      </c>
      <c r="F16" s="477">
        <f t="shared" si="1"/>
        <v>0</v>
      </c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  <c r="BV16" s="478"/>
      <c r="BW16" s="478"/>
      <c r="BX16" s="478"/>
      <c r="BY16" s="478"/>
      <c r="BZ16" s="478"/>
      <c r="CA16" s="478"/>
      <c r="CB16" s="478"/>
      <c r="CC16" s="478"/>
      <c r="CD16" s="478"/>
      <c r="CE16" s="478"/>
      <c r="CF16" s="478"/>
      <c r="CG16" s="478"/>
      <c r="CH16" s="478"/>
      <c r="CI16" s="478"/>
      <c r="CJ16" s="478"/>
      <c r="CK16" s="478"/>
      <c r="CL16" s="478"/>
      <c r="CM16" s="478"/>
      <c r="CN16" s="478"/>
      <c r="CO16" s="478"/>
      <c r="CP16" s="478"/>
      <c r="CQ16" s="478"/>
      <c r="CR16" s="478"/>
      <c r="CS16" s="478"/>
      <c r="CT16" s="478"/>
      <c r="CU16" s="478"/>
      <c r="CV16" s="478"/>
      <c r="CW16" s="478"/>
      <c r="CX16" s="478"/>
      <c r="CY16" s="478"/>
      <c r="CZ16" s="478"/>
      <c r="DA16" s="478"/>
      <c r="DB16" s="478"/>
      <c r="DC16" s="478"/>
      <c r="DD16" s="478"/>
      <c r="DE16" s="478"/>
      <c r="DF16" s="478"/>
      <c r="DG16" s="478"/>
      <c r="DH16" s="478"/>
      <c r="DI16" s="478"/>
      <c r="DJ16" s="478"/>
      <c r="DK16" s="478"/>
      <c r="DL16" s="478"/>
      <c r="DM16" s="478"/>
      <c r="DN16" s="478"/>
      <c r="DO16" s="478"/>
      <c r="DP16" s="478"/>
      <c r="DQ16" s="478"/>
      <c r="DR16" s="478"/>
      <c r="DS16" s="478"/>
      <c r="DT16" s="478"/>
      <c r="DU16" s="478"/>
      <c r="DV16" s="478"/>
      <c r="DW16" s="141"/>
    </row>
    <row r="17" spans="1:127" s="15" customFormat="1" x14ac:dyDescent="0.25">
      <c r="A17" s="468" t="s">
        <v>830</v>
      </c>
      <c r="B17" s="468" t="str">
        <f t="shared" si="0"/>
        <v>931160</v>
      </c>
      <c r="C17" s="469" t="s">
        <v>789</v>
      </c>
      <c r="D17" s="596"/>
      <c r="E17" s="470" t="s">
        <v>777</v>
      </c>
      <c r="F17" s="473">
        <f t="shared" si="1"/>
        <v>0</v>
      </c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4"/>
      <c r="CH17" s="474"/>
      <c r="CI17" s="474"/>
      <c r="CJ17" s="474"/>
      <c r="CK17" s="474"/>
      <c r="CL17" s="474"/>
      <c r="CM17" s="474"/>
      <c r="CN17" s="474"/>
      <c r="CO17" s="474"/>
      <c r="CP17" s="474"/>
      <c r="CQ17" s="474"/>
      <c r="CR17" s="474"/>
      <c r="CS17" s="474"/>
      <c r="CT17" s="474"/>
      <c r="CU17" s="474"/>
      <c r="CV17" s="474"/>
      <c r="CW17" s="474"/>
      <c r="CX17" s="474"/>
      <c r="CY17" s="474"/>
      <c r="CZ17" s="474"/>
      <c r="DA17" s="474"/>
      <c r="DB17" s="474"/>
      <c r="DC17" s="474"/>
      <c r="DD17" s="474"/>
      <c r="DE17" s="474"/>
      <c r="DF17" s="474"/>
      <c r="DG17" s="474"/>
      <c r="DH17" s="474"/>
      <c r="DI17" s="474"/>
      <c r="DJ17" s="474"/>
      <c r="DK17" s="474"/>
      <c r="DL17" s="474"/>
      <c r="DM17" s="474"/>
      <c r="DN17" s="474"/>
      <c r="DO17" s="474"/>
      <c r="DP17" s="474"/>
      <c r="DQ17" s="474"/>
      <c r="DR17" s="474"/>
      <c r="DS17" s="474"/>
      <c r="DT17" s="474"/>
      <c r="DU17" s="474"/>
      <c r="DV17" s="474"/>
      <c r="DW17" s="141"/>
    </row>
    <row r="18" spans="1:127" s="15" customFormat="1" x14ac:dyDescent="0.25">
      <c r="A18" s="468" t="s">
        <v>830</v>
      </c>
      <c r="B18" s="468" t="str">
        <f t="shared" si="0"/>
        <v>931166</v>
      </c>
      <c r="C18" s="469" t="s">
        <v>790</v>
      </c>
      <c r="D18" s="596" t="s">
        <v>727</v>
      </c>
      <c r="E18" s="470" t="s">
        <v>577</v>
      </c>
      <c r="F18" s="477">
        <f t="shared" si="1"/>
        <v>0</v>
      </c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8"/>
      <c r="BN18" s="478"/>
      <c r="BO18" s="478"/>
      <c r="BP18" s="478"/>
      <c r="BQ18" s="478"/>
      <c r="BR18" s="478"/>
      <c r="BS18" s="478"/>
      <c r="BT18" s="478"/>
      <c r="BU18" s="478"/>
      <c r="BV18" s="478"/>
      <c r="BW18" s="478"/>
      <c r="BX18" s="478"/>
      <c r="BY18" s="478"/>
      <c r="BZ18" s="478"/>
      <c r="CA18" s="478"/>
      <c r="CB18" s="478"/>
      <c r="CC18" s="478"/>
      <c r="CD18" s="478"/>
      <c r="CE18" s="478"/>
      <c r="CF18" s="478"/>
      <c r="CG18" s="478"/>
      <c r="CH18" s="478"/>
      <c r="CI18" s="478"/>
      <c r="CJ18" s="478"/>
      <c r="CK18" s="478"/>
      <c r="CL18" s="478"/>
      <c r="CM18" s="478"/>
      <c r="CN18" s="478"/>
      <c r="CO18" s="478"/>
      <c r="CP18" s="478"/>
      <c r="CQ18" s="478"/>
      <c r="CR18" s="478"/>
      <c r="CS18" s="478"/>
      <c r="CT18" s="478"/>
      <c r="CU18" s="478"/>
      <c r="CV18" s="478"/>
      <c r="CW18" s="478"/>
      <c r="CX18" s="478"/>
      <c r="CY18" s="478"/>
      <c r="CZ18" s="478"/>
      <c r="DA18" s="478"/>
      <c r="DB18" s="478"/>
      <c r="DC18" s="478"/>
      <c r="DD18" s="478"/>
      <c r="DE18" s="478"/>
      <c r="DF18" s="478"/>
      <c r="DG18" s="478"/>
      <c r="DH18" s="478"/>
      <c r="DI18" s="478"/>
      <c r="DJ18" s="478"/>
      <c r="DK18" s="478"/>
      <c r="DL18" s="478"/>
      <c r="DM18" s="478"/>
      <c r="DN18" s="478"/>
      <c r="DO18" s="478"/>
      <c r="DP18" s="478"/>
      <c r="DQ18" s="478"/>
      <c r="DR18" s="478"/>
      <c r="DS18" s="478"/>
      <c r="DT18" s="478"/>
      <c r="DU18" s="478"/>
      <c r="DV18" s="478"/>
      <c r="DW18" s="141"/>
    </row>
    <row r="19" spans="1:127" s="15" customFormat="1" x14ac:dyDescent="0.25">
      <c r="A19" s="468" t="s">
        <v>551</v>
      </c>
      <c r="B19" s="468" t="str">
        <f t="shared" si="0"/>
        <v>931166</v>
      </c>
      <c r="C19" s="469" t="s">
        <v>791</v>
      </c>
      <c r="D19" s="596"/>
      <c r="E19" s="470" t="s">
        <v>777</v>
      </c>
      <c r="F19" s="473">
        <f t="shared" si="1"/>
        <v>0</v>
      </c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  <c r="BT19" s="474"/>
      <c r="BU19" s="474"/>
      <c r="BV19" s="474"/>
      <c r="BW19" s="474"/>
      <c r="BX19" s="474"/>
      <c r="BY19" s="474"/>
      <c r="BZ19" s="474"/>
      <c r="CA19" s="474"/>
      <c r="CB19" s="474"/>
      <c r="CC19" s="474"/>
      <c r="CD19" s="474"/>
      <c r="CE19" s="474"/>
      <c r="CF19" s="474"/>
      <c r="CG19" s="474"/>
      <c r="CH19" s="474"/>
      <c r="CI19" s="474"/>
      <c r="CJ19" s="474"/>
      <c r="CK19" s="474"/>
      <c r="CL19" s="474"/>
      <c r="CM19" s="474"/>
      <c r="CN19" s="474"/>
      <c r="CO19" s="474"/>
      <c r="CP19" s="474"/>
      <c r="CQ19" s="474"/>
      <c r="CR19" s="474"/>
      <c r="CS19" s="474"/>
      <c r="CT19" s="474"/>
      <c r="CU19" s="474"/>
      <c r="CV19" s="474"/>
      <c r="CW19" s="474"/>
      <c r="CX19" s="474"/>
      <c r="CY19" s="474"/>
      <c r="CZ19" s="474"/>
      <c r="DA19" s="474"/>
      <c r="DB19" s="474"/>
      <c r="DC19" s="474"/>
      <c r="DD19" s="474"/>
      <c r="DE19" s="474"/>
      <c r="DF19" s="474"/>
      <c r="DG19" s="474"/>
      <c r="DH19" s="474"/>
      <c r="DI19" s="474"/>
      <c r="DJ19" s="474"/>
      <c r="DK19" s="474"/>
      <c r="DL19" s="474"/>
      <c r="DM19" s="474"/>
      <c r="DN19" s="474"/>
      <c r="DO19" s="474"/>
      <c r="DP19" s="474"/>
      <c r="DQ19" s="474"/>
      <c r="DR19" s="474"/>
      <c r="DS19" s="474"/>
      <c r="DT19" s="474"/>
      <c r="DU19" s="474"/>
      <c r="DV19" s="474"/>
      <c r="DW19" s="141"/>
    </row>
    <row r="20" spans="1:127" s="15" customFormat="1" x14ac:dyDescent="0.25">
      <c r="A20" s="468" t="s">
        <v>551</v>
      </c>
      <c r="B20" s="468" t="str">
        <f t="shared" si="0"/>
        <v>931171</v>
      </c>
      <c r="C20" s="469" t="s">
        <v>792</v>
      </c>
      <c r="D20" s="596" t="s">
        <v>728</v>
      </c>
      <c r="E20" s="470" t="s">
        <v>578</v>
      </c>
      <c r="F20" s="475">
        <f t="shared" si="1"/>
        <v>0</v>
      </c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76"/>
      <c r="CK20" s="476"/>
      <c r="CL20" s="476"/>
      <c r="CM20" s="476"/>
      <c r="CN20" s="476"/>
      <c r="CO20" s="476"/>
      <c r="CP20" s="476"/>
      <c r="CQ20" s="476"/>
      <c r="CR20" s="476"/>
      <c r="CS20" s="476"/>
      <c r="CT20" s="476"/>
      <c r="CU20" s="476"/>
      <c r="CV20" s="476"/>
      <c r="CW20" s="476"/>
      <c r="CX20" s="476"/>
      <c r="CY20" s="476"/>
      <c r="CZ20" s="476"/>
      <c r="DA20" s="476"/>
      <c r="DB20" s="476"/>
      <c r="DC20" s="476"/>
      <c r="DD20" s="476"/>
      <c r="DE20" s="476"/>
      <c r="DF20" s="476"/>
      <c r="DG20" s="476"/>
      <c r="DH20" s="476"/>
      <c r="DI20" s="476"/>
      <c r="DJ20" s="476"/>
      <c r="DK20" s="476"/>
      <c r="DL20" s="476"/>
      <c r="DM20" s="476"/>
      <c r="DN20" s="476"/>
      <c r="DO20" s="476"/>
      <c r="DP20" s="476"/>
      <c r="DQ20" s="476"/>
      <c r="DR20" s="476"/>
      <c r="DS20" s="476"/>
      <c r="DT20" s="476"/>
      <c r="DU20" s="476"/>
      <c r="DV20" s="476"/>
      <c r="DW20" s="141"/>
    </row>
    <row r="21" spans="1:127" s="15" customFormat="1" x14ac:dyDescent="0.25">
      <c r="A21" s="468" t="s">
        <v>551</v>
      </c>
      <c r="B21" s="468" t="str">
        <f t="shared" si="0"/>
        <v>931171</v>
      </c>
      <c r="C21" s="469" t="s">
        <v>793</v>
      </c>
      <c r="D21" s="596"/>
      <c r="E21" s="470" t="s">
        <v>777</v>
      </c>
      <c r="F21" s="473">
        <f t="shared" si="1"/>
        <v>0</v>
      </c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4"/>
      <c r="BU21" s="474"/>
      <c r="BV21" s="474"/>
      <c r="BW21" s="474"/>
      <c r="BX21" s="474"/>
      <c r="BY21" s="474"/>
      <c r="BZ21" s="474"/>
      <c r="CA21" s="474"/>
      <c r="CB21" s="474"/>
      <c r="CC21" s="474"/>
      <c r="CD21" s="474"/>
      <c r="CE21" s="474"/>
      <c r="CF21" s="474"/>
      <c r="CG21" s="474"/>
      <c r="CH21" s="474"/>
      <c r="CI21" s="474"/>
      <c r="CJ21" s="474"/>
      <c r="CK21" s="474"/>
      <c r="CL21" s="474"/>
      <c r="CM21" s="474"/>
      <c r="CN21" s="474"/>
      <c r="CO21" s="474"/>
      <c r="CP21" s="474"/>
      <c r="CQ21" s="474"/>
      <c r="CR21" s="474"/>
      <c r="CS21" s="474"/>
      <c r="CT21" s="474"/>
      <c r="CU21" s="474"/>
      <c r="CV21" s="474"/>
      <c r="CW21" s="474"/>
      <c r="CX21" s="474"/>
      <c r="CY21" s="474"/>
      <c r="CZ21" s="474"/>
      <c r="DA21" s="474"/>
      <c r="DB21" s="474"/>
      <c r="DC21" s="474"/>
      <c r="DD21" s="474"/>
      <c r="DE21" s="474"/>
      <c r="DF21" s="474"/>
      <c r="DG21" s="474"/>
      <c r="DH21" s="474"/>
      <c r="DI21" s="474"/>
      <c r="DJ21" s="474"/>
      <c r="DK21" s="474"/>
      <c r="DL21" s="474"/>
      <c r="DM21" s="474"/>
      <c r="DN21" s="474"/>
      <c r="DO21" s="474"/>
      <c r="DP21" s="474"/>
      <c r="DQ21" s="474"/>
      <c r="DR21" s="474"/>
      <c r="DS21" s="474"/>
      <c r="DT21" s="474"/>
      <c r="DU21" s="474"/>
      <c r="DV21" s="474"/>
      <c r="DW21" s="141"/>
    </row>
    <row r="22" spans="1:127" s="15" customFormat="1" x14ac:dyDescent="0.25">
      <c r="A22" s="468" t="s">
        <v>551</v>
      </c>
      <c r="B22" s="468" t="str">
        <f t="shared" si="0"/>
        <v>931172</v>
      </c>
      <c r="C22" s="469" t="s">
        <v>794</v>
      </c>
      <c r="D22" s="596" t="s">
        <v>729</v>
      </c>
      <c r="E22" s="470" t="s">
        <v>579</v>
      </c>
      <c r="F22" s="475">
        <f t="shared" si="1"/>
        <v>0</v>
      </c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476"/>
      <c r="AZ22" s="476"/>
      <c r="BA22" s="476"/>
      <c r="BB22" s="476"/>
      <c r="BC22" s="476"/>
      <c r="BD22" s="476"/>
      <c r="BE22" s="476"/>
      <c r="BF22" s="476"/>
      <c r="BG22" s="476"/>
      <c r="BH22" s="476"/>
      <c r="BI22" s="476"/>
      <c r="BJ22" s="476"/>
      <c r="BK22" s="476"/>
      <c r="BL22" s="476"/>
      <c r="BM22" s="476"/>
      <c r="BN22" s="476"/>
      <c r="BO22" s="476"/>
      <c r="BP22" s="476"/>
      <c r="BQ22" s="476"/>
      <c r="BR22" s="476"/>
      <c r="BS22" s="476"/>
      <c r="BT22" s="476"/>
      <c r="BU22" s="476"/>
      <c r="BV22" s="476"/>
      <c r="BW22" s="476"/>
      <c r="BX22" s="476"/>
      <c r="BY22" s="476"/>
      <c r="BZ22" s="476"/>
      <c r="CA22" s="476"/>
      <c r="CB22" s="476"/>
      <c r="CC22" s="476"/>
      <c r="CD22" s="476"/>
      <c r="CE22" s="476"/>
      <c r="CF22" s="476"/>
      <c r="CG22" s="476"/>
      <c r="CH22" s="476"/>
      <c r="CI22" s="476"/>
      <c r="CJ22" s="476"/>
      <c r="CK22" s="476"/>
      <c r="CL22" s="476"/>
      <c r="CM22" s="476"/>
      <c r="CN22" s="476"/>
      <c r="CO22" s="476"/>
      <c r="CP22" s="476"/>
      <c r="CQ22" s="476"/>
      <c r="CR22" s="476"/>
      <c r="CS22" s="476"/>
      <c r="CT22" s="476"/>
      <c r="CU22" s="476"/>
      <c r="CV22" s="476"/>
      <c r="CW22" s="476"/>
      <c r="CX22" s="476"/>
      <c r="CY22" s="476"/>
      <c r="CZ22" s="476"/>
      <c r="DA22" s="476"/>
      <c r="DB22" s="476"/>
      <c r="DC22" s="476"/>
      <c r="DD22" s="476"/>
      <c r="DE22" s="476"/>
      <c r="DF22" s="476"/>
      <c r="DG22" s="476"/>
      <c r="DH22" s="476"/>
      <c r="DI22" s="476"/>
      <c r="DJ22" s="476"/>
      <c r="DK22" s="476"/>
      <c r="DL22" s="476"/>
      <c r="DM22" s="476"/>
      <c r="DN22" s="476"/>
      <c r="DO22" s="476"/>
      <c r="DP22" s="476"/>
      <c r="DQ22" s="476"/>
      <c r="DR22" s="476"/>
      <c r="DS22" s="476"/>
      <c r="DT22" s="476"/>
      <c r="DU22" s="476"/>
      <c r="DV22" s="476"/>
      <c r="DW22" s="141"/>
    </row>
    <row r="23" spans="1:127" s="15" customFormat="1" x14ac:dyDescent="0.25">
      <c r="A23" s="468" t="s">
        <v>551</v>
      </c>
      <c r="B23" s="468" t="str">
        <f t="shared" si="0"/>
        <v>931172</v>
      </c>
      <c r="C23" s="469" t="s">
        <v>795</v>
      </c>
      <c r="D23" s="596"/>
      <c r="E23" s="470" t="s">
        <v>777</v>
      </c>
      <c r="F23" s="473">
        <f t="shared" si="1"/>
        <v>0</v>
      </c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4"/>
      <c r="BU23" s="474"/>
      <c r="BV23" s="474"/>
      <c r="BW23" s="474"/>
      <c r="BX23" s="474"/>
      <c r="BY23" s="474"/>
      <c r="BZ23" s="474"/>
      <c r="CA23" s="474"/>
      <c r="CB23" s="474"/>
      <c r="CC23" s="474"/>
      <c r="CD23" s="474"/>
      <c r="CE23" s="474"/>
      <c r="CF23" s="474"/>
      <c r="CG23" s="474"/>
      <c r="CH23" s="474"/>
      <c r="CI23" s="474"/>
      <c r="CJ23" s="474"/>
      <c r="CK23" s="474"/>
      <c r="CL23" s="474"/>
      <c r="CM23" s="474"/>
      <c r="CN23" s="474"/>
      <c r="CO23" s="474"/>
      <c r="CP23" s="474"/>
      <c r="CQ23" s="474"/>
      <c r="CR23" s="474"/>
      <c r="CS23" s="474"/>
      <c r="CT23" s="474"/>
      <c r="CU23" s="474"/>
      <c r="CV23" s="474"/>
      <c r="CW23" s="474"/>
      <c r="CX23" s="474"/>
      <c r="CY23" s="474"/>
      <c r="CZ23" s="474"/>
      <c r="DA23" s="474"/>
      <c r="DB23" s="474"/>
      <c r="DC23" s="474"/>
      <c r="DD23" s="474"/>
      <c r="DE23" s="474"/>
      <c r="DF23" s="474"/>
      <c r="DG23" s="474"/>
      <c r="DH23" s="474"/>
      <c r="DI23" s="474"/>
      <c r="DJ23" s="474"/>
      <c r="DK23" s="474"/>
      <c r="DL23" s="474"/>
      <c r="DM23" s="474"/>
      <c r="DN23" s="474"/>
      <c r="DO23" s="474"/>
      <c r="DP23" s="474"/>
      <c r="DQ23" s="474"/>
      <c r="DR23" s="474"/>
      <c r="DS23" s="474"/>
      <c r="DT23" s="474"/>
      <c r="DU23" s="474"/>
      <c r="DV23" s="474"/>
      <c r="DW23" s="141"/>
    </row>
    <row r="24" spans="1:127" s="15" customFormat="1" x14ac:dyDescent="0.25">
      <c r="A24" s="468" t="s">
        <v>551</v>
      </c>
      <c r="B24" s="468" t="str">
        <f t="shared" si="0"/>
        <v>93118</v>
      </c>
      <c r="C24" s="469" t="s">
        <v>796</v>
      </c>
      <c r="D24" s="596" t="s">
        <v>730</v>
      </c>
      <c r="E24" s="470" t="s">
        <v>577</v>
      </c>
      <c r="F24" s="477">
        <f t="shared" si="1"/>
        <v>0</v>
      </c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478"/>
      <c r="BE24" s="478"/>
      <c r="BF24" s="478"/>
      <c r="BG24" s="478"/>
      <c r="BH24" s="478"/>
      <c r="BI24" s="478"/>
      <c r="BJ24" s="478"/>
      <c r="BK24" s="478"/>
      <c r="BL24" s="478"/>
      <c r="BM24" s="478"/>
      <c r="BN24" s="478"/>
      <c r="BO24" s="478"/>
      <c r="BP24" s="478"/>
      <c r="BQ24" s="478"/>
      <c r="BR24" s="478"/>
      <c r="BS24" s="478"/>
      <c r="BT24" s="478"/>
      <c r="BU24" s="478"/>
      <c r="BV24" s="478"/>
      <c r="BW24" s="478"/>
      <c r="BX24" s="478"/>
      <c r="BY24" s="478"/>
      <c r="BZ24" s="478"/>
      <c r="CA24" s="478"/>
      <c r="CB24" s="478"/>
      <c r="CC24" s="478"/>
      <c r="CD24" s="478"/>
      <c r="CE24" s="478"/>
      <c r="CF24" s="478"/>
      <c r="CG24" s="478"/>
      <c r="CH24" s="478"/>
      <c r="CI24" s="478"/>
      <c r="CJ24" s="478"/>
      <c r="CK24" s="478"/>
      <c r="CL24" s="478"/>
      <c r="CM24" s="478"/>
      <c r="CN24" s="478"/>
      <c r="CO24" s="478"/>
      <c r="CP24" s="478"/>
      <c r="CQ24" s="478"/>
      <c r="CR24" s="478"/>
      <c r="CS24" s="478"/>
      <c r="CT24" s="478"/>
      <c r="CU24" s="478"/>
      <c r="CV24" s="478"/>
      <c r="CW24" s="478"/>
      <c r="CX24" s="478"/>
      <c r="CY24" s="478"/>
      <c r="CZ24" s="478"/>
      <c r="DA24" s="478"/>
      <c r="DB24" s="478"/>
      <c r="DC24" s="478"/>
      <c r="DD24" s="478"/>
      <c r="DE24" s="478"/>
      <c r="DF24" s="478"/>
      <c r="DG24" s="478"/>
      <c r="DH24" s="478"/>
      <c r="DI24" s="478"/>
      <c r="DJ24" s="478"/>
      <c r="DK24" s="478"/>
      <c r="DL24" s="478"/>
      <c r="DM24" s="478"/>
      <c r="DN24" s="478"/>
      <c r="DO24" s="478"/>
      <c r="DP24" s="478"/>
      <c r="DQ24" s="478"/>
      <c r="DR24" s="478"/>
      <c r="DS24" s="478"/>
      <c r="DT24" s="478"/>
      <c r="DU24" s="478"/>
      <c r="DV24" s="478"/>
      <c r="DW24" s="141"/>
    </row>
    <row r="25" spans="1:127" s="15" customFormat="1" x14ac:dyDescent="0.25">
      <c r="A25" s="468" t="s">
        <v>551</v>
      </c>
      <c r="B25" s="468" t="str">
        <f t="shared" si="0"/>
        <v>93118</v>
      </c>
      <c r="C25" s="469" t="s">
        <v>797</v>
      </c>
      <c r="D25" s="596"/>
      <c r="E25" s="470" t="s">
        <v>777</v>
      </c>
      <c r="F25" s="473">
        <f t="shared" si="1"/>
        <v>0</v>
      </c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474"/>
      <c r="BE25" s="474"/>
      <c r="BF25" s="474"/>
      <c r="BG25" s="474"/>
      <c r="BH25" s="474"/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  <c r="BT25" s="474"/>
      <c r="BU25" s="474"/>
      <c r="BV25" s="474"/>
      <c r="BW25" s="474"/>
      <c r="BX25" s="474"/>
      <c r="BY25" s="474"/>
      <c r="BZ25" s="474"/>
      <c r="CA25" s="474"/>
      <c r="CB25" s="474"/>
      <c r="CC25" s="474"/>
      <c r="CD25" s="474"/>
      <c r="CE25" s="474"/>
      <c r="CF25" s="474"/>
      <c r="CG25" s="474"/>
      <c r="CH25" s="474"/>
      <c r="CI25" s="474"/>
      <c r="CJ25" s="474"/>
      <c r="CK25" s="474"/>
      <c r="CL25" s="474"/>
      <c r="CM25" s="474"/>
      <c r="CN25" s="474"/>
      <c r="CO25" s="474"/>
      <c r="CP25" s="474"/>
      <c r="CQ25" s="474"/>
      <c r="CR25" s="474"/>
      <c r="CS25" s="474"/>
      <c r="CT25" s="474"/>
      <c r="CU25" s="474"/>
      <c r="CV25" s="474"/>
      <c r="CW25" s="474"/>
      <c r="CX25" s="474"/>
      <c r="CY25" s="474"/>
      <c r="CZ25" s="474"/>
      <c r="DA25" s="474"/>
      <c r="DB25" s="474"/>
      <c r="DC25" s="474"/>
      <c r="DD25" s="474"/>
      <c r="DE25" s="474"/>
      <c r="DF25" s="474"/>
      <c r="DG25" s="474"/>
      <c r="DH25" s="474"/>
      <c r="DI25" s="474"/>
      <c r="DJ25" s="474"/>
      <c r="DK25" s="474"/>
      <c r="DL25" s="474"/>
      <c r="DM25" s="474"/>
      <c r="DN25" s="474"/>
      <c r="DO25" s="474"/>
      <c r="DP25" s="474"/>
      <c r="DQ25" s="474"/>
      <c r="DR25" s="474"/>
      <c r="DS25" s="474"/>
      <c r="DT25" s="474"/>
      <c r="DU25" s="474"/>
      <c r="DV25" s="474"/>
      <c r="DW25" s="141"/>
    </row>
    <row r="26" spans="1:127" s="15" customFormat="1" x14ac:dyDescent="0.25">
      <c r="A26" s="468" t="s">
        <v>551</v>
      </c>
      <c r="B26" s="468" t="str">
        <f t="shared" si="0"/>
        <v>93114</v>
      </c>
      <c r="C26" s="469" t="s">
        <v>798</v>
      </c>
      <c r="D26" s="596" t="s">
        <v>731</v>
      </c>
      <c r="E26" s="470" t="s">
        <v>580</v>
      </c>
      <c r="F26" s="475">
        <f t="shared" si="1"/>
        <v>0</v>
      </c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6"/>
      <c r="AS26" s="476"/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6"/>
      <c r="BE26" s="476"/>
      <c r="BF26" s="476"/>
      <c r="BG26" s="476"/>
      <c r="BH26" s="476"/>
      <c r="BI26" s="476"/>
      <c r="BJ26" s="476"/>
      <c r="BK26" s="476"/>
      <c r="BL26" s="476"/>
      <c r="BM26" s="476"/>
      <c r="BN26" s="476"/>
      <c r="BO26" s="476"/>
      <c r="BP26" s="476"/>
      <c r="BQ26" s="476"/>
      <c r="BR26" s="476"/>
      <c r="BS26" s="476"/>
      <c r="BT26" s="476"/>
      <c r="BU26" s="476"/>
      <c r="BV26" s="476"/>
      <c r="BW26" s="476"/>
      <c r="BX26" s="476"/>
      <c r="BY26" s="476"/>
      <c r="BZ26" s="476"/>
      <c r="CA26" s="476"/>
      <c r="CB26" s="476"/>
      <c r="CC26" s="476"/>
      <c r="CD26" s="476"/>
      <c r="CE26" s="476"/>
      <c r="CF26" s="476"/>
      <c r="CG26" s="476"/>
      <c r="CH26" s="476"/>
      <c r="CI26" s="476"/>
      <c r="CJ26" s="476"/>
      <c r="CK26" s="476"/>
      <c r="CL26" s="476"/>
      <c r="CM26" s="476"/>
      <c r="CN26" s="476"/>
      <c r="CO26" s="476"/>
      <c r="CP26" s="476"/>
      <c r="CQ26" s="476"/>
      <c r="CR26" s="476"/>
      <c r="CS26" s="476"/>
      <c r="CT26" s="476"/>
      <c r="CU26" s="476"/>
      <c r="CV26" s="476"/>
      <c r="CW26" s="476"/>
      <c r="CX26" s="476"/>
      <c r="CY26" s="476"/>
      <c r="CZ26" s="476"/>
      <c r="DA26" s="476"/>
      <c r="DB26" s="476"/>
      <c r="DC26" s="476"/>
      <c r="DD26" s="476"/>
      <c r="DE26" s="476"/>
      <c r="DF26" s="476"/>
      <c r="DG26" s="476"/>
      <c r="DH26" s="476"/>
      <c r="DI26" s="476"/>
      <c r="DJ26" s="476"/>
      <c r="DK26" s="476"/>
      <c r="DL26" s="476"/>
      <c r="DM26" s="476"/>
      <c r="DN26" s="476"/>
      <c r="DO26" s="476"/>
      <c r="DP26" s="476"/>
      <c r="DQ26" s="476"/>
      <c r="DR26" s="476"/>
      <c r="DS26" s="476"/>
      <c r="DT26" s="476"/>
      <c r="DU26" s="476"/>
      <c r="DV26" s="476"/>
      <c r="DW26" s="141"/>
    </row>
    <row r="27" spans="1:127" s="15" customFormat="1" x14ac:dyDescent="0.25">
      <c r="A27" s="468" t="s">
        <v>551</v>
      </c>
      <c r="B27" s="468" t="str">
        <f t="shared" si="0"/>
        <v>93114</v>
      </c>
      <c r="C27" s="469" t="s">
        <v>799</v>
      </c>
      <c r="D27" s="596"/>
      <c r="E27" s="470" t="s">
        <v>777</v>
      </c>
      <c r="F27" s="473">
        <f t="shared" si="1"/>
        <v>0</v>
      </c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4"/>
      <c r="BK27" s="474"/>
      <c r="BL27" s="474"/>
      <c r="BM27" s="474"/>
      <c r="BN27" s="474"/>
      <c r="BO27" s="474"/>
      <c r="BP27" s="474"/>
      <c r="BQ27" s="474"/>
      <c r="BR27" s="474"/>
      <c r="BS27" s="474"/>
      <c r="BT27" s="474"/>
      <c r="BU27" s="474"/>
      <c r="BV27" s="474"/>
      <c r="BW27" s="474"/>
      <c r="BX27" s="474"/>
      <c r="BY27" s="474"/>
      <c r="BZ27" s="474"/>
      <c r="CA27" s="474"/>
      <c r="CB27" s="474"/>
      <c r="CC27" s="474"/>
      <c r="CD27" s="474"/>
      <c r="CE27" s="474"/>
      <c r="CF27" s="474"/>
      <c r="CG27" s="474"/>
      <c r="CH27" s="474"/>
      <c r="CI27" s="474"/>
      <c r="CJ27" s="474"/>
      <c r="CK27" s="474"/>
      <c r="CL27" s="474"/>
      <c r="CM27" s="474"/>
      <c r="CN27" s="474"/>
      <c r="CO27" s="474"/>
      <c r="CP27" s="474"/>
      <c r="CQ27" s="474"/>
      <c r="CR27" s="474"/>
      <c r="CS27" s="474"/>
      <c r="CT27" s="474"/>
      <c r="CU27" s="474"/>
      <c r="CV27" s="474"/>
      <c r="CW27" s="474"/>
      <c r="CX27" s="474"/>
      <c r="CY27" s="474"/>
      <c r="CZ27" s="474"/>
      <c r="DA27" s="474"/>
      <c r="DB27" s="474"/>
      <c r="DC27" s="474"/>
      <c r="DD27" s="474"/>
      <c r="DE27" s="474"/>
      <c r="DF27" s="474"/>
      <c r="DG27" s="474"/>
      <c r="DH27" s="474"/>
      <c r="DI27" s="474"/>
      <c r="DJ27" s="474"/>
      <c r="DK27" s="474"/>
      <c r="DL27" s="474"/>
      <c r="DM27" s="474"/>
      <c r="DN27" s="474"/>
      <c r="DO27" s="474"/>
      <c r="DP27" s="474"/>
      <c r="DQ27" s="474"/>
      <c r="DR27" s="474"/>
      <c r="DS27" s="474"/>
      <c r="DT27" s="474"/>
      <c r="DU27" s="474"/>
      <c r="DV27" s="474"/>
      <c r="DW27" s="141"/>
    </row>
    <row r="28" spans="1:127" s="15" customFormat="1" ht="14.25" x14ac:dyDescent="0.25">
      <c r="A28" s="468" t="s">
        <v>551</v>
      </c>
      <c r="B28" s="468" t="str">
        <f t="shared" si="0"/>
        <v/>
      </c>
      <c r="C28" s="598"/>
      <c r="D28" s="596" t="s">
        <v>732</v>
      </c>
      <c r="E28" s="470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  <c r="AJ28" s="479"/>
      <c r="AK28" s="479"/>
      <c r="AL28" s="479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  <c r="BL28" s="479"/>
      <c r="BM28" s="479"/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/>
      <c r="CB28" s="479"/>
      <c r="CC28" s="479"/>
      <c r="CD28" s="479"/>
      <c r="CE28" s="479"/>
      <c r="CF28" s="479"/>
      <c r="CG28" s="479"/>
      <c r="CH28" s="479"/>
      <c r="CI28" s="479"/>
      <c r="CJ28" s="479"/>
      <c r="CK28" s="479"/>
      <c r="CL28" s="479"/>
      <c r="CM28" s="479"/>
      <c r="CN28" s="479"/>
      <c r="CO28" s="479"/>
      <c r="CP28" s="479"/>
      <c r="CQ28" s="479"/>
      <c r="CR28" s="479"/>
      <c r="CS28" s="479"/>
      <c r="CT28" s="479"/>
      <c r="CU28" s="479"/>
      <c r="CV28" s="479"/>
      <c r="CW28" s="479"/>
      <c r="CX28" s="479"/>
      <c r="CY28" s="479"/>
      <c r="CZ28" s="479"/>
      <c r="DA28" s="479"/>
      <c r="DB28" s="479"/>
      <c r="DC28" s="479"/>
      <c r="DD28" s="479"/>
      <c r="DE28" s="479"/>
      <c r="DF28" s="479"/>
      <c r="DG28" s="479"/>
      <c r="DH28" s="479"/>
      <c r="DI28" s="479"/>
      <c r="DJ28" s="479"/>
      <c r="DK28" s="479"/>
      <c r="DL28" s="479"/>
      <c r="DM28" s="479"/>
      <c r="DN28" s="479"/>
      <c r="DO28" s="479"/>
      <c r="DP28" s="479"/>
      <c r="DQ28" s="479"/>
      <c r="DR28" s="479"/>
      <c r="DS28" s="479"/>
      <c r="DT28" s="479"/>
      <c r="DU28" s="479"/>
      <c r="DV28" s="479"/>
      <c r="DW28" s="141"/>
    </row>
    <row r="29" spans="1:127" s="15" customFormat="1" ht="15" customHeight="1" x14ac:dyDescent="0.25">
      <c r="A29" s="468" t="s">
        <v>551</v>
      </c>
      <c r="B29" s="468" t="str">
        <f t="shared" si="0"/>
        <v/>
      </c>
      <c r="C29" s="598"/>
      <c r="D29" s="596"/>
      <c r="E29" s="470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79"/>
      <c r="AJ29" s="479"/>
      <c r="AK29" s="479"/>
      <c r="AL29" s="479"/>
      <c r="AM29" s="479"/>
      <c r="AN29" s="47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479"/>
      <c r="AZ29" s="479"/>
      <c r="BA29" s="479"/>
      <c r="BB29" s="479"/>
      <c r="BC29" s="479"/>
      <c r="BD29" s="479"/>
      <c r="BE29" s="479"/>
      <c r="BF29" s="479"/>
      <c r="BG29" s="479"/>
      <c r="BH29" s="479"/>
      <c r="BI29" s="479"/>
      <c r="BJ29" s="479"/>
      <c r="BK29" s="479"/>
      <c r="BL29" s="479"/>
      <c r="BM29" s="479"/>
      <c r="BN29" s="479"/>
      <c r="BO29" s="479"/>
      <c r="BP29" s="479"/>
      <c r="BQ29" s="479"/>
      <c r="BR29" s="479"/>
      <c r="BS29" s="479"/>
      <c r="BT29" s="479"/>
      <c r="BU29" s="479"/>
      <c r="BV29" s="479"/>
      <c r="BW29" s="479"/>
      <c r="BX29" s="479"/>
      <c r="BY29" s="479"/>
      <c r="BZ29" s="479"/>
      <c r="CA29" s="479"/>
      <c r="CB29" s="479"/>
      <c r="CC29" s="479"/>
      <c r="CD29" s="479"/>
      <c r="CE29" s="479"/>
      <c r="CF29" s="479"/>
      <c r="CG29" s="479"/>
      <c r="CH29" s="479"/>
      <c r="CI29" s="479"/>
      <c r="CJ29" s="479"/>
      <c r="CK29" s="479"/>
      <c r="CL29" s="479"/>
      <c r="CM29" s="479"/>
      <c r="CN29" s="479"/>
      <c r="CO29" s="479"/>
      <c r="CP29" s="479"/>
      <c r="CQ29" s="479"/>
      <c r="CR29" s="479"/>
      <c r="CS29" s="479"/>
      <c r="CT29" s="479"/>
      <c r="CU29" s="479"/>
      <c r="CV29" s="479"/>
      <c r="CW29" s="479"/>
      <c r="CX29" s="479"/>
      <c r="CY29" s="479"/>
      <c r="CZ29" s="479"/>
      <c r="DA29" s="479"/>
      <c r="DB29" s="479"/>
      <c r="DC29" s="479"/>
      <c r="DD29" s="479"/>
      <c r="DE29" s="479"/>
      <c r="DF29" s="479"/>
      <c r="DG29" s="479"/>
      <c r="DH29" s="479"/>
      <c r="DI29" s="479"/>
      <c r="DJ29" s="479"/>
      <c r="DK29" s="479"/>
      <c r="DL29" s="479"/>
      <c r="DM29" s="479"/>
      <c r="DN29" s="479"/>
      <c r="DO29" s="479"/>
      <c r="DP29" s="479"/>
      <c r="DQ29" s="479"/>
      <c r="DR29" s="479"/>
      <c r="DS29" s="479"/>
      <c r="DT29" s="479"/>
      <c r="DU29" s="479"/>
      <c r="DV29" s="479"/>
      <c r="DW29" s="141"/>
    </row>
    <row r="30" spans="1:127" s="15" customFormat="1" x14ac:dyDescent="0.25">
      <c r="A30" s="468" t="s">
        <v>551</v>
      </c>
      <c r="B30" s="468" t="str">
        <f t="shared" si="0"/>
        <v>93113</v>
      </c>
      <c r="C30" s="469" t="s">
        <v>800</v>
      </c>
      <c r="D30" s="596" t="s">
        <v>733</v>
      </c>
      <c r="E30" s="470" t="s">
        <v>582</v>
      </c>
      <c r="F30" s="475">
        <f t="shared" ref="F30:F47" si="2">SUM(G30:DV30)</f>
        <v>0</v>
      </c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  <c r="AP30" s="476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C30" s="476"/>
      <c r="BD30" s="476"/>
      <c r="BE30" s="476"/>
      <c r="BF30" s="476"/>
      <c r="BG30" s="476"/>
      <c r="BH30" s="476"/>
      <c r="BI30" s="476"/>
      <c r="BJ30" s="476"/>
      <c r="BK30" s="476"/>
      <c r="BL30" s="476"/>
      <c r="BM30" s="476"/>
      <c r="BN30" s="476"/>
      <c r="BO30" s="476"/>
      <c r="BP30" s="476"/>
      <c r="BQ30" s="476"/>
      <c r="BR30" s="476"/>
      <c r="BS30" s="476"/>
      <c r="BT30" s="476"/>
      <c r="BU30" s="476"/>
      <c r="BV30" s="476"/>
      <c r="BW30" s="476"/>
      <c r="BX30" s="476"/>
      <c r="BY30" s="476"/>
      <c r="BZ30" s="476"/>
      <c r="CA30" s="476"/>
      <c r="CB30" s="476"/>
      <c r="CC30" s="476"/>
      <c r="CD30" s="476"/>
      <c r="CE30" s="476"/>
      <c r="CF30" s="476"/>
      <c r="CG30" s="476"/>
      <c r="CH30" s="476"/>
      <c r="CI30" s="476"/>
      <c r="CJ30" s="476"/>
      <c r="CK30" s="476"/>
      <c r="CL30" s="476"/>
      <c r="CM30" s="476"/>
      <c r="CN30" s="476"/>
      <c r="CO30" s="476"/>
      <c r="CP30" s="476"/>
      <c r="CQ30" s="476"/>
      <c r="CR30" s="476"/>
      <c r="CS30" s="476"/>
      <c r="CT30" s="476"/>
      <c r="CU30" s="476"/>
      <c r="CV30" s="476"/>
      <c r="CW30" s="476"/>
      <c r="CX30" s="476"/>
      <c r="CY30" s="476"/>
      <c r="CZ30" s="476"/>
      <c r="DA30" s="476"/>
      <c r="DB30" s="476"/>
      <c r="DC30" s="476"/>
      <c r="DD30" s="476"/>
      <c r="DE30" s="476"/>
      <c r="DF30" s="476"/>
      <c r="DG30" s="476"/>
      <c r="DH30" s="476"/>
      <c r="DI30" s="476"/>
      <c r="DJ30" s="476"/>
      <c r="DK30" s="476"/>
      <c r="DL30" s="476"/>
      <c r="DM30" s="476"/>
      <c r="DN30" s="476"/>
      <c r="DO30" s="476"/>
      <c r="DP30" s="476"/>
      <c r="DQ30" s="476"/>
      <c r="DR30" s="476"/>
      <c r="DS30" s="476"/>
      <c r="DT30" s="476"/>
      <c r="DU30" s="476"/>
      <c r="DV30" s="476"/>
      <c r="DW30" s="141"/>
    </row>
    <row r="31" spans="1:127" s="15" customFormat="1" x14ac:dyDescent="0.25">
      <c r="A31" s="468" t="s">
        <v>551</v>
      </c>
      <c r="B31" s="468" t="str">
        <f t="shared" si="0"/>
        <v>93113</v>
      </c>
      <c r="C31" s="469" t="s">
        <v>801</v>
      </c>
      <c r="D31" s="596"/>
      <c r="E31" s="470" t="s">
        <v>777</v>
      </c>
      <c r="F31" s="473">
        <f t="shared" si="2"/>
        <v>0</v>
      </c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141"/>
    </row>
    <row r="32" spans="1:127" s="15" customFormat="1" ht="15" customHeight="1" x14ac:dyDescent="0.25">
      <c r="A32" s="468" t="s">
        <v>830</v>
      </c>
      <c r="B32" s="468" t="str">
        <f t="shared" si="0"/>
        <v>93111</v>
      </c>
      <c r="C32" s="480" t="s">
        <v>802</v>
      </c>
      <c r="D32" s="596" t="s">
        <v>734</v>
      </c>
      <c r="E32" s="470" t="s">
        <v>573</v>
      </c>
      <c r="F32" s="473">
        <f t="shared" si="2"/>
        <v>0</v>
      </c>
      <c r="G32" s="481">
        <f>IFERROR(HLOOKUP(G$4,cpte_CN!$H$4:$BD$253,191,FALSE)+HLOOKUP(G$4,CN!$H$4:$BD$253,191,FALSE),0)</f>
        <v>0</v>
      </c>
      <c r="H32" s="481">
        <f>IFERROR(HLOOKUP(H$4,cpte_CN!$H$4:$BD$253,191,FALSE)+HLOOKUP(H$4,CN!$H$4:$BD$253,191,FALSE),0)</f>
        <v>0</v>
      </c>
      <c r="I32" s="481">
        <f>IFERROR(HLOOKUP(I$4,cpte_CN!$H$4:$BD$253,191,FALSE)+HLOOKUP(I$4,CN!$H$4:$BD$253,191,FALSE),0)</f>
        <v>0</v>
      </c>
      <c r="J32" s="481">
        <f>IFERROR(HLOOKUP(J$4,cpte_CN!$H$4:$BD$253,191,FALSE)+HLOOKUP(J$4,CN!$H$4:$BD$253,191,FALSE),0)</f>
        <v>0</v>
      </c>
      <c r="K32" s="481">
        <f>IFERROR(HLOOKUP(K$4,cpte_CN!$H$4:$BD$253,191,FALSE)+HLOOKUP(K$4,CN!$H$4:$BD$253,191,FALSE),0)</f>
        <v>0</v>
      </c>
      <c r="L32" s="481">
        <f>IFERROR(HLOOKUP(L$4,cpte_CN!$H$4:$BD$253,191,FALSE)+HLOOKUP(L$4,CN!$H$4:$BD$253,191,FALSE),0)</f>
        <v>0</v>
      </c>
      <c r="M32" s="481">
        <f>IFERROR(HLOOKUP(M$4,cpte_CN!$H$4:$BD$253,191,FALSE)+HLOOKUP(M$4,CN!$H$4:$BD$253,191,FALSE),0)</f>
        <v>0</v>
      </c>
      <c r="N32" s="481">
        <f>IFERROR(HLOOKUP(N$4,cpte_CN!$H$4:$BD$253,191,FALSE)+HLOOKUP(N$4,CN!$H$4:$BD$253,191,FALSE),0)</f>
        <v>0</v>
      </c>
      <c r="O32" s="481">
        <f>IFERROR(HLOOKUP(O$4,cpte_CN!$H$4:$BD$253,191,FALSE)+HLOOKUP(O$4,CN!$H$4:$BD$253,191,FALSE),0)</f>
        <v>0</v>
      </c>
      <c r="P32" s="481">
        <f>IFERROR(HLOOKUP(P$4,cpte_CN!$H$4:$BD$253,191,FALSE)+HLOOKUP(P$4,CN!$H$4:$BD$253,191,FALSE),0)</f>
        <v>0</v>
      </c>
      <c r="Q32" s="481">
        <f>IFERROR(HLOOKUP(Q$4,cpte_CN!$H$4:$BD$253,191,FALSE)+HLOOKUP(Q$4,CN!$H$4:$BD$253,191,FALSE),0)</f>
        <v>0</v>
      </c>
      <c r="R32" s="481">
        <f>IFERROR(HLOOKUP(R$4,cpte_CN!$H$4:$BD$253,191,FALSE)+HLOOKUP(R$4,CN!$H$4:$BD$253,191,FALSE),0)</f>
        <v>0</v>
      </c>
      <c r="S32" s="481">
        <f>IFERROR(HLOOKUP(S$4,cpte_CN!$H$4:$BD$253,191,FALSE)+HLOOKUP(S$4,CN!$H$4:$BD$253,191,FALSE),0)</f>
        <v>0</v>
      </c>
      <c r="T32" s="481">
        <f>IFERROR(HLOOKUP(T$4,cpte_CN!$H$4:$BD$253,191,FALSE)+HLOOKUP(T$4,CN!$H$4:$BD$253,191,FALSE),0)</f>
        <v>0</v>
      </c>
      <c r="U32" s="481">
        <f>IFERROR(HLOOKUP(U$4,cpte_CN!$H$4:$BD$253,191,FALSE)+HLOOKUP(U$4,CN!$H$4:$BD$253,191,FALSE),0)</f>
        <v>0</v>
      </c>
      <c r="V32" s="481">
        <f>IFERROR(HLOOKUP(V$4,cpte_CN!$H$4:$BD$253,191,FALSE)+HLOOKUP(V$4,CN!$H$4:$BD$253,191,FALSE),0)</f>
        <v>0</v>
      </c>
      <c r="W32" s="481">
        <f>IFERROR(HLOOKUP(W$4,cpte_CN!$H$4:$BD$253,191,FALSE)+HLOOKUP(W$4,CN!$H$4:$BD$253,191,FALSE),0)</f>
        <v>0</v>
      </c>
      <c r="X32" s="481">
        <f>IFERROR(HLOOKUP(X$4,cpte_CN!$H$4:$BD$253,191,FALSE)+HLOOKUP(X$4,CN!$H$4:$BD$253,191,FALSE),0)</f>
        <v>0</v>
      </c>
      <c r="Y32" s="481">
        <f>IFERROR(HLOOKUP(Y$4,cpte_CN!$H$4:$BD$253,191,FALSE)+HLOOKUP(Y$4,CN!$H$4:$BD$253,191,FALSE),0)</f>
        <v>0</v>
      </c>
      <c r="Z32" s="481">
        <f>IFERROR(HLOOKUP(Z$4,cpte_CN!$H$4:$BD$253,191,FALSE)+HLOOKUP(Z$4,CN!$H$4:$BD$253,191,FALSE),0)</f>
        <v>0</v>
      </c>
      <c r="AA32" s="481">
        <f>IFERROR(HLOOKUP(AA$4,cpte_CN!$H$4:$BD$253,191,FALSE)+HLOOKUP(AA$4,CN!$H$4:$BD$253,191,FALSE),0)</f>
        <v>0</v>
      </c>
      <c r="AB32" s="481">
        <f>IFERROR(HLOOKUP(AB$4,cpte_CN!$H$4:$BD$253,191,FALSE)+HLOOKUP(AB$4,CN!$H$4:$BD$253,191,FALSE),0)</f>
        <v>0</v>
      </c>
      <c r="AC32" s="481">
        <f>IFERROR(HLOOKUP(AC$4,cpte_CN!$H$4:$BD$253,191,FALSE)+HLOOKUP(AC$4,CN!$H$4:$BD$253,191,FALSE),0)</f>
        <v>0</v>
      </c>
      <c r="AD32" s="481">
        <f>IFERROR(HLOOKUP(AD$4,cpte_CN!$H$4:$BD$253,191,FALSE)+HLOOKUP(AD$4,CN!$H$4:$BD$253,191,FALSE),0)</f>
        <v>0</v>
      </c>
      <c r="AE32" s="481">
        <f>IFERROR(HLOOKUP(AE$4,cpte_CN!$H$4:$BD$253,191,FALSE)+HLOOKUP(AE$4,CN!$H$4:$BD$253,191,FALSE),0)</f>
        <v>0</v>
      </c>
      <c r="AF32" s="481">
        <f>IFERROR(HLOOKUP(AF$4,cpte_CN!$H$4:$BD$253,191,FALSE)+HLOOKUP(AF$4,CN!$H$4:$BD$253,191,FALSE),0)</f>
        <v>0</v>
      </c>
      <c r="AG32" s="481">
        <f>IFERROR(HLOOKUP(AG$4,cpte_CN!$H$4:$BD$253,191,FALSE)+HLOOKUP(AG$4,CN!$H$4:$BD$253,191,FALSE),0)</f>
        <v>0</v>
      </c>
      <c r="AH32" s="481">
        <f>IFERROR(HLOOKUP(AH$4,cpte_CN!$H$4:$BD$253,191,FALSE)+HLOOKUP(AH$4,CN!$H$4:$BD$253,191,FALSE),0)</f>
        <v>0</v>
      </c>
      <c r="AI32" s="481">
        <f>IFERROR(HLOOKUP(AI$4,cpte_CN!$H$4:$BD$253,191,FALSE)+HLOOKUP(AI$4,CN!$H$4:$BD$253,191,FALSE),0)</f>
        <v>0</v>
      </c>
      <c r="AJ32" s="481">
        <f>IFERROR(HLOOKUP(AJ$4,cpte_CN!$H$4:$BD$253,191,FALSE)+HLOOKUP(AJ$4,CN!$H$4:$BD$253,191,FALSE),0)</f>
        <v>0</v>
      </c>
      <c r="AK32" s="481">
        <f>IFERROR(HLOOKUP(AK$4,cpte_CN!$H$4:$BD$253,191,FALSE)+HLOOKUP(AK$4,CN!$H$4:$BD$253,191,FALSE),0)</f>
        <v>0</v>
      </c>
      <c r="AL32" s="481">
        <f>IFERROR(HLOOKUP(AL$4,cpte_CN!$H$4:$BD$253,191,FALSE)+HLOOKUP(AL$4,CN!$H$4:$BD$253,191,FALSE),0)</f>
        <v>0</v>
      </c>
      <c r="AM32" s="481">
        <f>IFERROR(HLOOKUP(AM$4,cpte_CN!$H$4:$BD$253,191,FALSE)+HLOOKUP(AM$4,CN!$H$4:$BD$253,191,FALSE),0)</f>
        <v>0</v>
      </c>
      <c r="AN32" s="481">
        <f>IFERROR(HLOOKUP(AN$4,cpte_CN!$H$4:$BD$253,191,FALSE)+HLOOKUP(AN$4,CN!$H$4:$BD$253,191,FALSE),0)</f>
        <v>0</v>
      </c>
      <c r="AO32" s="481">
        <f>IFERROR(HLOOKUP(AO$4,cpte_CN!$H$4:$BD$253,191,FALSE)+HLOOKUP(AO$4,CN!$H$4:$BD$253,191,FALSE),0)</f>
        <v>0</v>
      </c>
      <c r="AP32" s="481">
        <f>IFERROR(HLOOKUP(AP$4,cpte_CN!$H$4:$BD$253,191,FALSE)+HLOOKUP(AP$4,CN!$H$4:$BD$253,191,FALSE),0)</f>
        <v>0</v>
      </c>
      <c r="AQ32" s="481">
        <f>IFERROR(HLOOKUP(AQ$4,cpte_CN!$H$4:$BD$253,191,FALSE)+HLOOKUP(AQ$4,CN!$H$4:$BD$253,191,FALSE),0)</f>
        <v>0</v>
      </c>
      <c r="AR32" s="481">
        <f>IFERROR(HLOOKUP(AR$4,cpte_CN!$H$4:$BD$253,191,FALSE)+HLOOKUP(AR$4,CN!$H$4:$BD$253,191,FALSE),0)</f>
        <v>0</v>
      </c>
      <c r="AS32" s="481">
        <f>IFERROR(HLOOKUP(AS$4,cpte_CN!$H$4:$BD$253,191,FALSE)+HLOOKUP(AS$4,CN!$H$4:$BD$253,191,FALSE),0)</f>
        <v>0</v>
      </c>
      <c r="AT32" s="481">
        <f>IFERROR(HLOOKUP(AT$4,cpte_CN!$H$4:$BD$253,191,FALSE)+HLOOKUP(AT$4,CN!$H$4:$BD$253,191,FALSE),0)</f>
        <v>0</v>
      </c>
      <c r="AU32" s="481">
        <f>IFERROR(HLOOKUP(AU$4,cpte_CN!$H$4:$BD$253,191,FALSE)+HLOOKUP(AU$4,CN!$H$4:$BD$253,191,FALSE),0)</f>
        <v>0</v>
      </c>
      <c r="AV32" s="481">
        <f>IFERROR(HLOOKUP(AV$4,cpte_CN!$H$4:$BD$253,191,FALSE)+HLOOKUP(AV$4,CN!$H$4:$BD$253,191,FALSE),0)</f>
        <v>0</v>
      </c>
      <c r="AW32" s="481">
        <f>IFERROR(HLOOKUP(AW$4,cpte_CN!$H$4:$BD$253,191,FALSE)+HLOOKUP(AW$4,CN!$H$4:$BD$253,191,FALSE),0)</f>
        <v>0</v>
      </c>
      <c r="AX32" s="481">
        <f>IFERROR(HLOOKUP(AX$4,cpte_CN!$H$4:$BD$253,191,FALSE)+HLOOKUP(AX$4,CN!$H$4:$BD$253,191,FALSE),0)</f>
        <v>0</v>
      </c>
      <c r="AY32" s="481">
        <f>IFERROR(HLOOKUP(AY$4,cpte_CN!$H$4:$BD$253,191,FALSE)+HLOOKUP(AY$4,CN!$H$4:$BD$253,191,FALSE),0)</f>
        <v>0</v>
      </c>
      <c r="AZ32" s="481">
        <f>IFERROR(HLOOKUP(AZ$4,cpte_CN!$H$4:$BD$253,191,FALSE)+HLOOKUP(AZ$4,CN!$H$4:$BD$253,191,FALSE),0)</f>
        <v>0</v>
      </c>
      <c r="BA32" s="481">
        <f>IFERROR(HLOOKUP(BA$4,cpte_CN!$H$4:$BD$253,191,FALSE)+HLOOKUP(BA$4,CN!$H$4:$BD$253,191,FALSE),0)</f>
        <v>0</v>
      </c>
      <c r="BB32" s="481">
        <f>IFERROR(HLOOKUP(BB$4,cpte_CN!$H$4:$BD$253,191,FALSE)+HLOOKUP(BB$4,CN!$H$4:$BD$253,191,FALSE),0)</f>
        <v>0</v>
      </c>
      <c r="BC32" s="481">
        <f>IFERROR(HLOOKUP(BC$4,cpte_CN!$H$4:$BD$253,191,FALSE)+HLOOKUP(BC$4,CN!$H$4:$BD$253,191,FALSE),0)</f>
        <v>0</v>
      </c>
      <c r="BD32" s="481">
        <f>IFERROR(HLOOKUP(BD$4,cpte_CN!$H$4:$BD$253,191,FALSE)+HLOOKUP(BD$4,CN!$H$4:$BD$253,191,FALSE),0)</f>
        <v>0</v>
      </c>
      <c r="BE32" s="481">
        <f>IFERROR(HLOOKUP(BE$4,cpte_CN!$H$4:$BD$253,191,FALSE)+HLOOKUP(BE$4,CN!$H$4:$BD$253,191,FALSE),0)</f>
        <v>0</v>
      </c>
      <c r="BF32" s="481">
        <f>IFERROR(HLOOKUP(BF$4,cpte_CN!$H$4:$BD$253,191,FALSE)+HLOOKUP(BF$4,CN!$H$4:$BD$253,191,FALSE),0)</f>
        <v>0</v>
      </c>
      <c r="BG32" s="481">
        <f>IFERROR(HLOOKUP(BG$4,cpte_CN!$H$4:$BD$253,191,FALSE)+HLOOKUP(BG$4,CN!$H$4:$BD$253,191,FALSE),0)</f>
        <v>0</v>
      </c>
      <c r="BH32" s="481">
        <f>IFERROR(HLOOKUP(BH$4,cpte_CN!$H$4:$BD$253,191,FALSE)+HLOOKUP(BH$4,CN!$H$4:$BD$253,191,FALSE),0)</f>
        <v>0</v>
      </c>
      <c r="BI32" s="481">
        <f>IFERROR(HLOOKUP(BI$4,cpte_CN!$H$4:$BD$253,191,FALSE)+HLOOKUP(BI$4,CN!$H$4:$BD$253,191,FALSE),0)</f>
        <v>0</v>
      </c>
      <c r="BJ32" s="481">
        <f>IFERROR(HLOOKUP(BJ$4,cpte_CN!$H$4:$BD$253,191,FALSE)+HLOOKUP(BJ$4,CN!$H$4:$BD$253,191,FALSE),0)</f>
        <v>0</v>
      </c>
      <c r="BK32" s="481">
        <f>IFERROR(HLOOKUP(BK$4,cpte_CN!$H$4:$BD$253,191,FALSE)+HLOOKUP(BK$4,CN!$H$4:$BD$253,191,FALSE),0)</f>
        <v>0</v>
      </c>
      <c r="BL32" s="481">
        <f>IFERROR(HLOOKUP(BL$4,cpte_CN!$H$4:$BD$253,191,FALSE)+HLOOKUP(BL$4,CN!$H$4:$BD$253,191,FALSE),0)</f>
        <v>0</v>
      </c>
      <c r="BM32" s="481">
        <f>IFERROR(HLOOKUP(BM$4,cpte_CN!$H$4:$BD$253,191,FALSE)+HLOOKUP(BM$4,CN!$H$4:$BD$253,191,FALSE),0)</f>
        <v>0</v>
      </c>
      <c r="BN32" s="481">
        <f>IFERROR(HLOOKUP(BN$4,cpte_CN!$H$4:$BD$253,191,FALSE)+HLOOKUP(BN$4,CN!$H$4:$BD$253,191,FALSE),0)</f>
        <v>0</v>
      </c>
      <c r="BO32" s="481">
        <f>IFERROR(HLOOKUP(BO$4,cpte_CN!$H$4:$BD$253,191,FALSE)+HLOOKUP(BO$4,CN!$H$4:$BD$253,191,FALSE),0)</f>
        <v>0</v>
      </c>
      <c r="BP32" s="481">
        <f>IFERROR(HLOOKUP(BP$4,cpte_CN!$H$4:$BD$253,191,FALSE)+HLOOKUP(BP$4,CN!$H$4:$BD$253,191,FALSE),0)</f>
        <v>0</v>
      </c>
      <c r="BQ32" s="481">
        <f>IFERROR(HLOOKUP(BQ$4,cpte_CN!$H$4:$BD$253,191,FALSE)+HLOOKUP(BQ$4,CN!$H$4:$BD$253,191,FALSE),0)</f>
        <v>0</v>
      </c>
      <c r="BR32" s="481">
        <f>IFERROR(HLOOKUP(BR$4,cpte_CN!$H$4:$BD$253,191,FALSE)+HLOOKUP(BR$4,CN!$H$4:$BD$253,191,FALSE),0)</f>
        <v>0</v>
      </c>
      <c r="BS32" s="481">
        <f>IFERROR(HLOOKUP(BS$4,cpte_CN!$H$4:$BD$253,191,FALSE)+HLOOKUP(BS$4,CN!$H$4:$BD$253,191,FALSE),0)</f>
        <v>0</v>
      </c>
      <c r="BT32" s="481">
        <f>IFERROR(HLOOKUP(BT$4,cpte_CN!$H$4:$BD$253,191,FALSE)+HLOOKUP(BT$4,CN!$H$4:$BD$253,191,FALSE),0)</f>
        <v>0</v>
      </c>
      <c r="BU32" s="481">
        <f>IFERROR(HLOOKUP(BU$4,cpte_CN!$H$4:$BD$253,191,FALSE)+HLOOKUP(BU$4,CN!$H$4:$BD$253,191,FALSE),0)</f>
        <v>0</v>
      </c>
      <c r="BV32" s="481">
        <f>IFERROR(HLOOKUP(BV$4,cpte_CN!$H$4:$BD$253,191,FALSE)+HLOOKUP(BV$4,CN!$H$4:$BD$253,191,FALSE),0)</f>
        <v>0</v>
      </c>
      <c r="BW32" s="481">
        <f>IFERROR(HLOOKUP(BW$4,cpte_CN!$H$4:$BD$253,191,FALSE)+HLOOKUP(BW$4,CN!$H$4:$BD$253,191,FALSE),0)</f>
        <v>0</v>
      </c>
      <c r="BX32" s="481">
        <f>IFERROR(HLOOKUP(BX$4,cpte_CN!$H$4:$BD$253,191,FALSE)+HLOOKUP(BX$4,CN!$H$4:$BD$253,191,FALSE),0)</f>
        <v>0</v>
      </c>
      <c r="BY32" s="481">
        <f>IFERROR(HLOOKUP(BY$4,cpte_CN!$H$4:$BD$253,191,FALSE)+HLOOKUP(BY$4,CN!$H$4:$BD$253,191,FALSE),0)</f>
        <v>0</v>
      </c>
      <c r="BZ32" s="481">
        <f>IFERROR(HLOOKUP(BZ$4,cpte_CN!$H$4:$BD$253,191,FALSE)+HLOOKUP(BZ$4,CN!$H$4:$BD$253,191,FALSE),0)</f>
        <v>0</v>
      </c>
      <c r="CA32" s="481">
        <f>IFERROR(HLOOKUP(CA$4,cpte_CN!$H$4:$BD$253,191,FALSE)+HLOOKUP(CA$4,CN!$H$4:$BD$253,191,FALSE),0)</f>
        <v>0</v>
      </c>
      <c r="CB32" s="481">
        <f>IFERROR(HLOOKUP(CB$4,cpte_CN!$H$4:$BD$253,191,FALSE)+HLOOKUP(CB$4,CN!$H$4:$BD$253,191,FALSE),0)</f>
        <v>0</v>
      </c>
      <c r="CC32" s="481">
        <f>IFERROR(HLOOKUP(CC$4,cpte_CN!$H$4:$BD$253,191,FALSE)+HLOOKUP(CC$4,CN!$H$4:$BD$253,191,FALSE),0)</f>
        <v>0</v>
      </c>
      <c r="CD32" s="481">
        <f>IFERROR(HLOOKUP(CD$4,cpte_CN!$H$4:$BD$253,191,FALSE)+HLOOKUP(CD$4,CN!$H$4:$BD$253,191,FALSE),0)</f>
        <v>0</v>
      </c>
      <c r="CE32" s="481">
        <f>IFERROR(HLOOKUP(CE$4,cpte_CN!$H$4:$BD$253,191,FALSE)+HLOOKUP(CE$4,CN!$H$4:$BD$253,191,FALSE),0)</f>
        <v>0</v>
      </c>
      <c r="CF32" s="481">
        <f>IFERROR(HLOOKUP(CF$4,cpte_CN!$H$4:$BD$253,191,FALSE)+HLOOKUP(CF$4,CN!$H$4:$BD$253,191,FALSE),0)</f>
        <v>0</v>
      </c>
      <c r="CG32" s="481">
        <f>IFERROR(HLOOKUP(CG$4,cpte_CN!$H$4:$BD$253,191,FALSE)+HLOOKUP(CG$4,CN!$H$4:$BD$253,191,FALSE),0)</f>
        <v>0</v>
      </c>
      <c r="CH32" s="481">
        <f>IFERROR(HLOOKUP(CH$4,cpte_CN!$H$4:$BD$253,191,FALSE)+HLOOKUP(CH$4,CN!$H$4:$BD$253,191,FALSE),0)</f>
        <v>0</v>
      </c>
      <c r="CI32" s="481">
        <f>IFERROR(HLOOKUP(CI$4,cpte_CN!$H$4:$BD$253,191,FALSE)+HLOOKUP(CI$4,CN!$H$4:$BD$253,191,FALSE),0)</f>
        <v>0</v>
      </c>
      <c r="CJ32" s="481">
        <f>IFERROR(HLOOKUP(CJ$4,cpte_CN!$H$4:$BD$253,191,FALSE)+HLOOKUP(CJ$4,CN!$H$4:$BD$253,191,FALSE),0)</f>
        <v>0</v>
      </c>
      <c r="CK32" s="481">
        <f>IFERROR(HLOOKUP(CK$4,cpte_CN!$H$4:$BD$253,191,FALSE)+HLOOKUP(CK$4,CN!$H$4:$BD$253,191,FALSE),0)</f>
        <v>0</v>
      </c>
      <c r="CL32" s="481">
        <f>IFERROR(HLOOKUP(CL$4,cpte_CN!$H$4:$BD$253,191,FALSE)+HLOOKUP(CL$4,CN!$H$4:$BD$253,191,FALSE),0)</f>
        <v>0</v>
      </c>
      <c r="CM32" s="481">
        <f>IFERROR(HLOOKUP(CM$4,cpte_CN!$H$4:$BD$253,191,FALSE)+HLOOKUP(CM$4,CN!$H$4:$BD$253,191,FALSE),0)</f>
        <v>0</v>
      </c>
      <c r="CN32" s="481">
        <f>IFERROR(HLOOKUP(CN$4,cpte_CN!$H$4:$BD$253,191,FALSE)+HLOOKUP(CN$4,CN!$H$4:$BD$253,191,FALSE),0)</f>
        <v>0</v>
      </c>
      <c r="CO32" s="481">
        <f>IFERROR(HLOOKUP(CO$4,cpte_CN!$H$4:$BD$253,191,FALSE)+HLOOKUP(CO$4,CN!$H$4:$BD$253,191,FALSE),0)</f>
        <v>0</v>
      </c>
      <c r="CP32" s="481">
        <f>IFERROR(HLOOKUP(CP$4,cpte_CN!$H$4:$BD$253,191,FALSE)+HLOOKUP(CP$4,CN!$H$4:$BD$253,191,FALSE),0)</f>
        <v>0</v>
      </c>
      <c r="CQ32" s="481">
        <f>IFERROR(HLOOKUP(CQ$4,cpte_CN!$H$4:$BD$253,191,FALSE)+HLOOKUP(CQ$4,CN!$H$4:$BD$253,191,FALSE),0)</f>
        <v>0</v>
      </c>
      <c r="CR32" s="481">
        <f>IFERROR(HLOOKUP(CR$4,cpte_CN!$H$4:$BD$253,191,FALSE)+HLOOKUP(CR$4,CN!$H$4:$BD$253,191,FALSE),0)</f>
        <v>0</v>
      </c>
      <c r="CS32" s="481">
        <f>IFERROR(HLOOKUP(CS$4,cpte_CN!$H$4:$BD$253,191,FALSE)+HLOOKUP(CS$4,CN!$H$4:$BD$253,191,FALSE),0)</f>
        <v>0</v>
      </c>
      <c r="CT32" s="481">
        <f>IFERROR(HLOOKUP(CT$4,cpte_CN!$H$4:$BD$253,191,FALSE)+HLOOKUP(CT$4,CN!$H$4:$BD$253,191,FALSE),0)</f>
        <v>0</v>
      </c>
      <c r="CU32" s="481">
        <f>IFERROR(HLOOKUP(CU$4,cpte_CN!$H$4:$BD$253,191,FALSE)+HLOOKUP(CU$4,CN!$H$4:$BD$253,191,FALSE),0)</f>
        <v>0</v>
      </c>
      <c r="CV32" s="481">
        <f>IFERROR(HLOOKUP(CV$4,cpte_CN!$H$4:$BD$253,191,FALSE)+HLOOKUP(CV$4,CN!$H$4:$BD$253,191,FALSE),0)</f>
        <v>0</v>
      </c>
      <c r="CW32" s="481">
        <f>IFERROR(HLOOKUP(CW$4,cpte_CN!$H$4:$BD$253,191,FALSE)+HLOOKUP(CW$4,CN!$H$4:$BD$253,191,FALSE),0)</f>
        <v>0</v>
      </c>
      <c r="CX32" s="481">
        <f>IFERROR(HLOOKUP(CX$4,cpte_CN!$H$4:$BD$253,191,FALSE)+HLOOKUP(CX$4,CN!$H$4:$BD$253,191,FALSE),0)</f>
        <v>0</v>
      </c>
      <c r="CY32" s="481">
        <f>IFERROR(HLOOKUP(CY$4,cpte_CN!$H$4:$BD$253,191,FALSE)+HLOOKUP(CY$4,CN!$H$4:$BD$253,191,FALSE),0)</f>
        <v>0</v>
      </c>
      <c r="CZ32" s="481">
        <f>IFERROR(HLOOKUP(CZ$4,cpte_CN!$H$4:$BD$253,191,FALSE)+HLOOKUP(CZ$4,CN!$H$4:$BD$253,191,FALSE),0)</f>
        <v>0</v>
      </c>
      <c r="DA32" s="481">
        <f>IFERROR(HLOOKUP(DA$4,cpte_CN!$H$4:$BD$253,191,FALSE)+HLOOKUP(DA$4,CN!$H$4:$BD$253,191,FALSE),0)</f>
        <v>0</v>
      </c>
      <c r="DB32" s="481">
        <f>IFERROR(HLOOKUP(DB$4,cpte_CN!$H$4:$BD$253,191,FALSE)+HLOOKUP(DB$4,CN!$H$4:$BD$253,191,FALSE),0)</f>
        <v>0</v>
      </c>
      <c r="DC32" s="481">
        <f>IFERROR(HLOOKUP(DC$4,cpte_CN!$H$4:$BD$253,191,FALSE)+HLOOKUP(DC$4,CN!$H$4:$BD$253,191,FALSE),0)</f>
        <v>0</v>
      </c>
      <c r="DD32" s="481">
        <f>IFERROR(HLOOKUP(DD$4,cpte_CN!$H$4:$BD$253,191,FALSE)+HLOOKUP(DD$4,CN!$H$4:$BD$253,191,FALSE),0)</f>
        <v>0</v>
      </c>
      <c r="DE32" s="481">
        <f>IFERROR(HLOOKUP(DE$4,cpte_CN!$H$4:$BD$253,191,FALSE)+HLOOKUP(DE$4,CN!$H$4:$BD$253,191,FALSE),0)</f>
        <v>0</v>
      </c>
      <c r="DF32" s="481">
        <f>IFERROR(HLOOKUP(DF$4,cpte_CN!$H$4:$BD$253,191,FALSE)+HLOOKUP(DF$4,CN!$H$4:$BD$253,191,FALSE),0)</f>
        <v>0</v>
      </c>
      <c r="DG32" s="481">
        <f>IFERROR(HLOOKUP(DG$4,cpte_CN!$H$4:$BD$253,191,FALSE)+HLOOKUP(DG$4,CN!$H$4:$BD$253,191,FALSE),0)</f>
        <v>0</v>
      </c>
      <c r="DH32" s="481">
        <f>IFERROR(HLOOKUP(DH$4,cpte_CN!$H$4:$BD$253,191,FALSE)+HLOOKUP(DH$4,CN!$H$4:$BD$253,191,FALSE),0)</f>
        <v>0</v>
      </c>
      <c r="DI32" s="481">
        <f>IFERROR(HLOOKUP(DI$4,cpte_CN!$H$4:$BD$253,191,FALSE)+HLOOKUP(DI$4,CN!$H$4:$BD$253,191,FALSE),0)</f>
        <v>0</v>
      </c>
      <c r="DJ32" s="481">
        <f>IFERROR(HLOOKUP(DJ$4,cpte_CN!$H$4:$BD$253,191,FALSE)+HLOOKUP(DJ$4,CN!$H$4:$BD$253,191,FALSE),0)</f>
        <v>0</v>
      </c>
      <c r="DK32" s="481">
        <f>IFERROR(HLOOKUP(DK$4,cpte_CN!$H$4:$BD$253,191,FALSE)+HLOOKUP(DK$4,CN!$H$4:$BD$253,191,FALSE),0)</f>
        <v>0</v>
      </c>
      <c r="DL32" s="481">
        <f>IFERROR(HLOOKUP(DL$4,cpte_CN!$H$4:$BD$253,191,FALSE)+HLOOKUP(DL$4,CN!$H$4:$BD$253,191,FALSE),0)</f>
        <v>0</v>
      </c>
      <c r="DM32" s="481">
        <f>IFERROR(HLOOKUP(DM$4,cpte_CN!$H$4:$BD$253,191,FALSE)+HLOOKUP(DM$4,CN!$H$4:$BD$253,191,FALSE),0)</f>
        <v>0</v>
      </c>
      <c r="DN32" s="481">
        <f>IFERROR(HLOOKUP(DN$4,cpte_CN!$H$4:$BD$253,191,FALSE)+HLOOKUP(DN$4,CN!$H$4:$BD$253,191,FALSE),0)</f>
        <v>0</v>
      </c>
      <c r="DO32" s="481">
        <f>IFERROR(HLOOKUP(DO$4,cpte_CN!$H$4:$BD$253,191,FALSE)+HLOOKUP(DO$4,CN!$H$4:$BD$253,191,FALSE),0)</f>
        <v>0</v>
      </c>
      <c r="DP32" s="481">
        <f>IFERROR(HLOOKUP(DP$4,cpte_CN!$H$4:$BD$253,191,FALSE)+HLOOKUP(DP$4,CN!$H$4:$BD$253,191,FALSE),0)</f>
        <v>0</v>
      </c>
      <c r="DQ32" s="481">
        <f>IFERROR(HLOOKUP(DQ$4,cpte_CN!$H$4:$BD$253,191,FALSE)+HLOOKUP(DQ$4,CN!$H$4:$BD$253,191,FALSE),0)</f>
        <v>0</v>
      </c>
      <c r="DR32" s="481">
        <f>IFERROR(HLOOKUP(DR$4,cpte_CN!$H$4:$BD$253,191,FALSE)+HLOOKUP(DR$4,CN!$H$4:$BD$253,191,FALSE),0)</f>
        <v>0</v>
      </c>
      <c r="DS32" s="481">
        <f>IFERROR(HLOOKUP(DS$4,cpte_CN!$H$4:$BD$253,191,FALSE)+HLOOKUP(DS$4,CN!$H$4:$BD$253,191,FALSE),0)</f>
        <v>0</v>
      </c>
      <c r="DT32" s="481">
        <f>IFERROR(HLOOKUP(DT$4,cpte_CN!$H$4:$BD$253,191,FALSE)+HLOOKUP(DT$4,CN!$H$4:$BD$253,191,FALSE),0)</f>
        <v>0</v>
      </c>
      <c r="DU32" s="481">
        <f>IFERROR(HLOOKUP(DU$4,cpte_CN!$H$4:$BD$253,191,FALSE)+HLOOKUP(DU$4,CN!$H$4:$BD$253,191,FALSE),0)</f>
        <v>0</v>
      </c>
      <c r="DV32" s="481">
        <f>IFERROR(HLOOKUP(DV$4,cpte_CN!$H$4:$BD$253,191,FALSE)+HLOOKUP(DV$4,CN!$H$4:$BD$253,191,FALSE),0)</f>
        <v>0</v>
      </c>
      <c r="DW32" s="141"/>
    </row>
    <row r="33" spans="1:127" s="15" customFormat="1" ht="15" customHeight="1" x14ac:dyDescent="0.25">
      <c r="A33" s="468" t="s">
        <v>830</v>
      </c>
      <c r="B33" s="468" t="str">
        <f t="shared" si="0"/>
        <v>93111</v>
      </c>
      <c r="C33" s="469" t="s">
        <v>803</v>
      </c>
      <c r="D33" s="596"/>
      <c r="E33" s="470" t="s">
        <v>777</v>
      </c>
      <c r="F33" s="473">
        <f t="shared" si="2"/>
        <v>0</v>
      </c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141"/>
    </row>
    <row r="34" spans="1:127" s="15" customFormat="1" x14ac:dyDescent="0.25">
      <c r="A34" s="468" t="s">
        <v>830</v>
      </c>
      <c r="B34" s="468" t="str">
        <f t="shared" si="0"/>
        <v>931111</v>
      </c>
      <c r="C34" s="480" t="s">
        <v>804</v>
      </c>
      <c r="D34" s="596" t="s">
        <v>742</v>
      </c>
      <c r="E34" s="470" t="s">
        <v>573</v>
      </c>
      <c r="F34" s="473">
        <f t="shared" si="2"/>
        <v>0</v>
      </c>
      <c r="G34" s="481">
        <f>G$32</f>
        <v>0</v>
      </c>
      <c r="H34" s="481">
        <f t="shared" ref="H34:BS38" si="3">H$32</f>
        <v>0</v>
      </c>
      <c r="I34" s="481">
        <f t="shared" si="3"/>
        <v>0</v>
      </c>
      <c r="J34" s="481">
        <f t="shared" si="3"/>
        <v>0</v>
      </c>
      <c r="K34" s="481">
        <f t="shared" si="3"/>
        <v>0</v>
      </c>
      <c r="L34" s="481">
        <f t="shared" si="3"/>
        <v>0</v>
      </c>
      <c r="M34" s="481">
        <f t="shared" si="3"/>
        <v>0</v>
      </c>
      <c r="N34" s="481">
        <f t="shared" si="3"/>
        <v>0</v>
      </c>
      <c r="O34" s="481">
        <f t="shared" si="3"/>
        <v>0</v>
      </c>
      <c r="P34" s="481">
        <f t="shared" si="3"/>
        <v>0</v>
      </c>
      <c r="Q34" s="481">
        <f t="shared" si="3"/>
        <v>0</v>
      </c>
      <c r="R34" s="481">
        <f t="shared" si="3"/>
        <v>0</v>
      </c>
      <c r="S34" s="481">
        <f t="shared" si="3"/>
        <v>0</v>
      </c>
      <c r="T34" s="481">
        <f t="shared" si="3"/>
        <v>0</v>
      </c>
      <c r="U34" s="481">
        <f t="shared" si="3"/>
        <v>0</v>
      </c>
      <c r="V34" s="481">
        <f t="shared" si="3"/>
        <v>0</v>
      </c>
      <c r="W34" s="481">
        <f t="shared" si="3"/>
        <v>0</v>
      </c>
      <c r="X34" s="481">
        <f t="shared" si="3"/>
        <v>0</v>
      </c>
      <c r="Y34" s="481">
        <f t="shared" si="3"/>
        <v>0</v>
      </c>
      <c r="Z34" s="481">
        <f t="shared" si="3"/>
        <v>0</v>
      </c>
      <c r="AA34" s="481">
        <f t="shared" si="3"/>
        <v>0</v>
      </c>
      <c r="AB34" s="481">
        <f t="shared" si="3"/>
        <v>0</v>
      </c>
      <c r="AC34" s="481">
        <f t="shared" si="3"/>
        <v>0</v>
      </c>
      <c r="AD34" s="481">
        <f t="shared" si="3"/>
        <v>0</v>
      </c>
      <c r="AE34" s="481">
        <f t="shared" si="3"/>
        <v>0</v>
      </c>
      <c r="AF34" s="481">
        <f t="shared" si="3"/>
        <v>0</v>
      </c>
      <c r="AG34" s="481">
        <f t="shared" si="3"/>
        <v>0</v>
      </c>
      <c r="AH34" s="481">
        <f t="shared" si="3"/>
        <v>0</v>
      </c>
      <c r="AI34" s="481">
        <f t="shared" si="3"/>
        <v>0</v>
      </c>
      <c r="AJ34" s="481">
        <f t="shared" si="3"/>
        <v>0</v>
      </c>
      <c r="AK34" s="481">
        <f t="shared" si="3"/>
        <v>0</v>
      </c>
      <c r="AL34" s="481">
        <f t="shared" si="3"/>
        <v>0</v>
      </c>
      <c r="AM34" s="481">
        <f t="shared" si="3"/>
        <v>0</v>
      </c>
      <c r="AN34" s="481">
        <f t="shared" si="3"/>
        <v>0</v>
      </c>
      <c r="AO34" s="481">
        <f t="shared" si="3"/>
        <v>0</v>
      </c>
      <c r="AP34" s="481">
        <f t="shared" si="3"/>
        <v>0</v>
      </c>
      <c r="AQ34" s="481">
        <f t="shared" si="3"/>
        <v>0</v>
      </c>
      <c r="AR34" s="481">
        <f t="shared" si="3"/>
        <v>0</v>
      </c>
      <c r="AS34" s="481">
        <f t="shared" si="3"/>
        <v>0</v>
      </c>
      <c r="AT34" s="481">
        <f t="shared" si="3"/>
        <v>0</v>
      </c>
      <c r="AU34" s="481">
        <f t="shared" si="3"/>
        <v>0</v>
      </c>
      <c r="AV34" s="481">
        <f t="shared" si="3"/>
        <v>0</v>
      </c>
      <c r="AW34" s="481">
        <f t="shared" si="3"/>
        <v>0</v>
      </c>
      <c r="AX34" s="481">
        <f t="shared" si="3"/>
        <v>0</v>
      </c>
      <c r="AY34" s="481">
        <f t="shared" si="3"/>
        <v>0</v>
      </c>
      <c r="AZ34" s="481">
        <f t="shared" si="3"/>
        <v>0</v>
      </c>
      <c r="BA34" s="481">
        <f t="shared" si="3"/>
        <v>0</v>
      </c>
      <c r="BB34" s="481">
        <f t="shared" si="3"/>
        <v>0</v>
      </c>
      <c r="BC34" s="481">
        <f t="shared" si="3"/>
        <v>0</v>
      </c>
      <c r="BD34" s="481">
        <f t="shared" si="3"/>
        <v>0</v>
      </c>
      <c r="BE34" s="481">
        <f t="shared" si="3"/>
        <v>0</v>
      </c>
      <c r="BF34" s="481">
        <f t="shared" si="3"/>
        <v>0</v>
      </c>
      <c r="BG34" s="481">
        <f t="shared" si="3"/>
        <v>0</v>
      </c>
      <c r="BH34" s="481">
        <f t="shared" si="3"/>
        <v>0</v>
      </c>
      <c r="BI34" s="481">
        <f t="shared" si="3"/>
        <v>0</v>
      </c>
      <c r="BJ34" s="481">
        <f t="shared" si="3"/>
        <v>0</v>
      </c>
      <c r="BK34" s="481">
        <f t="shared" si="3"/>
        <v>0</v>
      </c>
      <c r="BL34" s="481">
        <f t="shared" si="3"/>
        <v>0</v>
      </c>
      <c r="BM34" s="481">
        <f t="shared" si="3"/>
        <v>0</v>
      </c>
      <c r="BN34" s="481">
        <f t="shared" si="3"/>
        <v>0</v>
      </c>
      <c r="BO34" s="481">
        <f t="shared" si="3"/>
        <v>0</v>
      </c>
      <c r="BP34" s="481">
        <f t="shared" si="3"/>
        <v>0</v>
      </c>
      <c r="BQ34" s="481">
        <f t="shared" si="3"/>
        <v>0</v>
      </c>
      <c r="BR34" s="481">
        <f t="shared" si="3"/>
        <v>0</v>
      </c>
      <c r="BS34" s="481">
        <f t="shared" si="3"/>
        <v>0</v>
      </c>
      <c r="BT34" s="481">
        <f t="shared" ref="BT34:DV38" si="4">BT$32</f>
        <v>0</v>
      </c>
      <c r="BU34" s="481">
        <f t="shared" si="4"/>
        <v>0</v>
      </c>
      <c r="BV34" s="481">
        <f t="shared" si="4"/>
        <v>0</v>
      </c>
      <c r="BW34" s="481">
        <f t="shared" si="4"/>
        <v>0</v>
      </c>
      <c r="BX34" s="481">
        <f t="shared" si="4"/>
        <v>0</v>
      </c>
      <c r="BY34" s="481">
        <f t="shared" si="4"/>
        <v>0</v>
      </c>
      <c r="BZ34" s="481">
        <f t="shared" si="4"/>
        <v>0</v>
      </c>
      <c r="CA34" s="481">
        <f t="shared" si="4"/>
        <v>0</v>
      </c>
      <c r="CB34" s="481">
        <f t="shared" si="4"/>
        <v>0</v>
      </c>
      <c r="CC34" s="481">
        <f t="shared" si="4"/>
        <v>0</v>
      </c>
      <c r="CD34" s="481">
        <f t="shared" si="4"/>
        <v>0</v>
      </c>
      <c r="CE34" s="481">
        <f t="shared" si="4"/>
        <v>0</v>
      </c>
      <c r="CF34" s="481">
        <f t="shared" si="4"/>
        <v>0</v>
      </c>
      <c r="CG34" s="481">
        <f t="shared" si="4"/>
        <v>0</v>
      </c>
      <c r="CH34" s="481">
        <f t="shared" si="4"/>
        <v>0</v>
      </c>
      <c r="CI34" s="481">
        <f t="shared" si="4"/>
        <v>0</v>
      </c>
      <c r="CJ34" s="481">
        <f t="shared" si="4"/>
        <v>0</v>
      </c>
      <c r="CK34" s="481">
        <f t="shared" si="4"/>
        <v>0</v>
      </c>
      <c r="CL34" s="481">
        <f t="shared" si="4"/>
        <v>0</v>
      </c>
      <c r="CM34" s="481">
        <f t="shared" si="4"/>
        <v>0</v>
      </c>
      <c r="CN34" s="481">
        <f t="shared" si="4"/>
        <v>0</v>
      </c>
      <c r="CO34" s="481">
        <f t="shared" si="4"/>
        <v>0</v>
      </c>
      <c r="CP34" s="481">
        <f t="shared" si="4"/>
        <v>0</v>
      </c>
      <c r="CQ34" s="481">
        <f t="shared" si="4"/>
        <v>0</v>
      </c>
      <c r="CR34" s="481">
        <f t="shared" si="4"/>
        <v>0</v>
      </c>
      <c r="CS34" s="481">
        <f t="shared" si="4"/>
        <v>0</v>
      </c>
      <c r="CT34" s="481">
        <f t="shared" si="4"/>
        <v>0</v>
      </c>
      <c r="CU34" s="481">
        <f t="shared" si="4"/>
        <v>0</v>
      </c>
      <c r="CV34" s="481">
        <f t="shared" si="4"/>
        <v>0</v>
      </c>
      <c r="CW34" s="481">
        <f t="shared" si="4"/>
        <v>0</v>
      </c>
      <c r="CX34" s="481">
        <f t="shared" si="4"/>
        <v>0</v>
      </c>
      <c r="CY34" s="481">
        <f t="shared" si="4"/>
        <v>0</v>
      </c>
      <c r="CZ34" s="481">
        <f t="shared" si="4"/>
        <v>0</v>
      </c>
      <c r="DA34" s="481">
        <f t="shared" si="4"/>
        <v>0</v>
      </c>
      <c r="DB34" s="481">
        <f t="shared" si="4"/>
        <v>0</v>
      </c>
      <c r="DC34" s="481">
        <f t="shared" si="4"/>
        <v>0</v>
      </c>
      <c r="DD34" s="481">
        <f t="shared" si="4"/>
        <v>0</v>
      </c>
      <c r="DE34" s="481">
        <f t="shared" si="4"/>
        <v>0</v>
      </c>
      <c r="DF34" s="481">
        <f t="shared" si="4"/>
        <v>0</v>
      </c>
      <c r="DG34" s="481">
        <f t="shared" si="4"/>
        <v>0</v>
      </c>
      <c r="DH34" s="481">
        <f t="shared" si="4"/>
        <v>0</v>
      </c>
      <c r="DI34" s="481">
        <f t="shared" si="4"/>
        <v>0</v>
      </c>
      <c r="DJ34" s="481">
        <f t="shared" si="4"/>
        <v>0</v>
      </c>
      <c r="DK34" s="481">
        <f t="shared" si="4"/>
        <v>0</v>
      </c>
      <c r="DL34" s="481">
        <f t="shared" si="4"/>
        <v>0</v>
      </c>
      <c r="DM34" s="481">
        <f t="shared" si="4"/>
        <v>0</v>
      </c>
      <c r="DN34" s="481">
        <f t="shared" si="4"/>
        <v>0</v>
      </c>
      <c r="DO34" s="481">
        <f t="shared" si="4"/>
        <v>0</v>
      </c>
      <c r="DP34" s="481">
        <f t="shared" si="4"/>
        <v>0</v>
      </c>
      <c r="DQ34" s="481">
        <f t="shared" si="4"/>
        <v>0</v>
      </c>
      <c r="DR34" s="481">
        <f t="shared" si="4"/>
        <v>0</v>
      </c>
      <c r="DS34" s="481">
        <f t="shared" si="4"/>
        <v>0</v>
      </c>
      <c r="DT34" s="481">
        <f t="shared" si="4"/>
        <v>0</v>
      </c>
      <c r="DU34" s="481">
        <f t="shared" si="4"/>
        <v>0</v>
      </c>
      <c r="DV34" s="481">
        <f t="shared" si="4"/>
        <v>0</v>
      </c>
      <c r="DW34" s="141"/>
    </row>
    <row r="35" spans="1:127" s="15" customFormat="1" x14ac:dyDescent="0.25">
      <c r="A35" s="468" t="s">
        <v>830</v>
      </c>
      <c r="B35" s="468" t="str">
        <f t="shared" si="0"/>
        <v>931111</v>
      </c>
      <c r="C35" s="469" t="s">
        <v>805</v>
      </c>
      <c r="D35" s="596"/>
      <c r="E35" s="470" t="s">
        <v>777</v>
      </c>
      <c r="F35" s="473">
        <f t="shared" si="2"/>
        <v>0</v>
      </c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2"/>
      <c r="BM35" s="472"/>
      <c r="BN35" s="472"/>
      <c r="BO35" s="472"/>
      <c r="BP35" s="472"/>
      <c r="BQ35" s="472"/>
      <c r="BR35" s="472"/>
      <c r="BS35" s="472"/>
      <c r="BT35" s="472"/>
      <c r="BU35" s="472"/>
      <c r="BV35" s="472"/>
      <c r="BW35" s="472"/>
      <c r="BX35" s="472"/>
      <c r="BY35" s="472"/>
      <c r="BZ35" s="472"/>
      <c r="CA35" s="472"/>
      <c r="CB35" s="472"/>
      <c r="CC35" s="472"/>
      <c r="CD35" s="472"/>
      <c r="CE35" s="472"/>
      <c r="CF35" s="472"/>
      <c r="CG35" s="472"/>
      <c r="CH35" s="472"/>
      <c r="CI35" s="472"/>
      <c r="CJ35" s="472"/>
      <c r="CK35" s="472"/>
      <c r="CL35" s="472"/>
      <c r="CM35" s="472"/>
      <c r="CN35" s="472"/>
      <c r="CO35" s="472"/>
      <c r="CP35" s="472"/>
      <c r="CQ35" s="472"/>
      <c r="CR35" s="472"/>
      <c r="CS35" s="472"/>
      <c r="CT35" s="472"/>
      <c r="CU35" s="472"/>
      <c r="CV35" s="472"/>
      <c r="CW35" s="472"/>
      <c r="CX35" s="472"/>
      <c r="CY35" s="472"/>
      <c r="CZ35" s="472"/>
      <c r="DA35" s="472"/>
      <c r="DB35" s="472"/>
      <c r="DC35" s="472"/>
      <c r="DD35" s="472"/>
      <c r="DE35" s="472"/>
      <c r="DF35" s="472"/>
      <c r="DG35" s="472"/>
      <c r="DH35" s="472"/>
      <c r="DI35" s="472"/>
      <c r="DJ35" s="472"/>
      <c r="DK35" s="472"/>
      <c r="DL35" s="472"/>
      <c r="DM35" s="472"/>
      <c r="DN35" s="472"/>
      <c r="DO35" s="472"/>
      <c r="DP35" s="472"/>
      <c r="DQ35" s="472"/>
      <c r="DR35" s="472"/>
      <c r="DS35" s="472"/>
      <c r="DT35" s="472"/>
      <c r="DU35" s="472"/>
      <c r="DV35" s="472"/>
      <c r="DW35" s="141"/>
    </row>
    <row r="36" spans="1:127" s="15" customFormat="1" x14ac:dyDescent="0.25">
      <c r="A36" s="468" t="s">
        <v>830</v>
      </c>
      <c r="B36" s="468" t="str">
        <f t="shared" si="0"/>
        <v>931112</v>
      </c>
      <c r="C36" s="480" t="s">
        <v>806</v>
      </c>
      <c r="D36" s="596" t="s">
        <v>743</v>
      </c>
      <c r="E36" s="470" t="s">
        <v>573</v>
      </c>
      <c r="F36" s="473">
        <f t="shared" si="2"/>
        <v>0</v>
      </c>
      <c r="G36" s="481">
        <f>G$32</f>
        <v>0</v>
      </c>
      <c r="H36" s="481">
        <f t="shared" si="3"/>
        <v>0</v>
      </c>
      <c r="I36" s="481">
        <f t="shared" si="3"/>
        <v>0</v>
      </c>
      <c r="J36" s="481">
        <f t="shared" si="3"/>
        <v>0</v>
      </c>
      <c r="K36" s="481">
        <f t="shared" si="3"/>
        <v>0</v>
      </c>
      <c r="L36" s="481">
        <f t="shared" si="3"/>
        <v>0</v>
      </c>
      <c r="M36" s="481">
        <f t="shared" si="3"/>
        <v>0</v>
      </c>
      <c r="N36" s="481">
        <f t="shared" si="3"/>
        <v>0</v>
      </c>
      <c r="O36" s="481">
        <f t="shared" si="3"/>
        <v>0</v>
      </c>
      <c r="P36" s="481">
        <f t="shared" si="3"/>
        <v>0</v>
      </c>
      <c r="Q36" s="481">
        <f t="shared" si="3"/>
        <v>0</v>
      </c>
      <c r="R36" s="481">
        <f t="shared" si="3"/>
        <v>0</v>
      </c>
      <c r="S36" s="481">
        <f t="shared" si="3"/>
        <v>0</v>
      </c>
      <c r="T36" s="481">
        <f t="shared" si="3"/>
        <v>0</v>
      </c>
      <c r="U36" s="481">
        <f t="shared" si="3"/>
        <v>0</v>
      </c>
      <c r="V36" s="481">
        <f t="shared" si="3"/>
        <v>0</v>
      </c>
      <c r="W36" s="481">
        <f t="shared" si="3"/>
        <v>0</v>
      </c>
      <c r="X36" s="481">
        <f t="shared" si="3"/>
        <v>0</v>
      </c>
      <c r="Y36" s="481">
        <f t="shared" si="3"/>
        <v>0</v>
      </c>
      <c r="Z36" s="481">
        <f t="shared" si="3"/>
        <v>0</v>
      </c>
      <c r="AA36" s="481">
        <f t="shared" si="3"/>
        <v>0</v>
      </c>
      <c r="AB36" s="481">
        <f t="shared" si="3"/>
        <v>0</v>
      </c>
      <c r="AC36" s="481">
        <f t="shared" si="3"/>
        <v>0</v>
      </c>
      <c r="AD36" s="481">
        <f t="shared" si="3"/>
        <v>0</v>
      </c>
      <c r="AE36" s="481">
        <f t="shared" si="3"/>
        <v>0</v>
      </c>
      <c r="AF36" s="481">
        <f t="shared" si="3"/>
        <v>0</v>
      </c>
      <c r="AG36" s="481">
        <f t="shared" si="3"/>
        <v>0</v>
      </c>
      <c r="AH36" s="481">
        <f t="shared" si="3"/>
        <v>0</v>
      </c>
      <c r="AI36" s="481">
        <f t="shared" si="3"/>
        <v>0</v>
      </c>
      <c r="AJ36" s="481">
        <f t="shared" si="3"/>
        <v>0</v>
      </c>
      <c r="AK36" s="481">
        <f t="shared" si="3"/>
        <v>0</v>
      </c>
      <c r="AL36" s="481">
        <f t="shared" si="3"/>
        <v>0</v>
      </c>
      <c r="AM36" s="481">
        <f t="shared" si="3"/>
        <v>0</v>
      </c>
      <c r="AN36" s="481">
        <f t="shared" si="3"/>
        <v>0</v>
      </c>
      <c r="AO36" s="481">
        <f t="shared" si="3"/>
        <v>0</v>
      </c>
      <c r="AP36" s="481">
        <f t="shared" si="3"/>
        <v>0</v>
      </c>
      <c r="AQ36" s="481">
        <f t="shared" si="3"/>
        <v>0</v>
      </c>
      <c r="AR36" s="481">
        <f t="shared" si="3"/>
        <v>0</v>
      </c>
      <c r="AS36" s="481">
        <f t="shared" si="3"/>
        <v>0</v>
      </c>
      <c r="AT36" s="481">
        <f t="shared" si="3"/>
        <v>0</v>
      </c>
      <c r="AU36" s="481">
        <f t="shared" si="3"/>
        <v>0</v>
      </c>
      <c r="AV36" s="481">
        <f t="shared" si="3"/>
        <v>0</v>
      </c>
      <c r="AW36" s="481">
        <f t="shared" si="3"/>
        <v>0</v>
      </c>
      <c r="AX36" s="481">
        <f t="shared" si="3"/>
        <v>0</v>
      </c>
      <c r="AY36" s="481">
        <f t="shared" si="3"/>
        <v>0</v>
      </c>
      <c r="AZ36" s="481">
        <f t="shared" si="3"/>
        <v>0</v>
      </c>
      <c r="BA36" s="481">
        <f t="shared" si="3"/>
        <v>0</v>
      </c>
      <c r="BB36" s="481">
        <f t="shared" si="3"/>
        <v>0</v>
      </c>
      <c r="BC36" s="481">
        <f t="shared" si="3"/>
        <v>0</v>
      </c>
      <c r="BD36" s="481">
        <f t="shared" si="3"/>
        <v>0</v>
      </c>
      <c r="BE36" s="481">
        <f t="shared" si="3"/>
        <v>0</v>
      </c>
      <c r="BF36" s="481">
        <f t="shared" si="3"/>
        <v>0</v>
      </c>
      <c r="BG36" s="481">
        <f t="shared" si="3"/>
        <v>0</v>
      </c>
      <c r="BH36" s="481">
        <f t="shared" si="3"/>
        <v>0</v>
      </c>
      <c r="BI36" s="481">
        <f t="shared" si="3"/>
        <v>0</v>
      </c>
      <c r="BJ36" s="481">
        <f t="shared" si="3"/>
        <v>0</v>
      </c>
      <c r="BK36" s="481">
        <f t="shared" si="3"/>
        <v>0</v>
      </c>
      <c r="BL36" s="481">
        <f t="shared" si="3"/>
        <v>0</v>
      </c>
      <c r="BM36" s="481">
        <f t="shared" si="3"/>
        <v>0</v>
      </c>
      <c r="BN36" s="481">
        <f t="shared" si="3"/>
        <v>0</v>
      </c>
      <c r="BO36" s="481">
        <f t="shared" si="3"/>
        <v>0</v>
      </c>
      <c r="BP36" s="481">
        <f t="shared" si="3"/>
        <v>0</v>
      </c>
      <c r="BQ36" s="481">
        <f t="shared" si="3"/>
        <v>0</v>
      </c>
      <c r="BR36" s="481">
        <f t="shared" si="3"/>
        <v>0</v>
      </c>
      <c r="BS36" s="481">
        <f t="shared" si="3"/>
        <v>0</v>
      </c>
      <c r="BT36" s="481">
        <f t="shared" si="4"/>
        <v>0</v>
      </c>
      <c r="BU36" s="481">
        <f t="shared" si="4"/>
        <v>0</v>
      </c>
      <c r="BV36" s="481">
        <f t="shared" si="4"/>
        <v>0</v>
      </c>
      <c r="BW36" s="481">
        <f t="shared" si="4"/>
        <v>0</v>
      </c>
      <c r="BX36" s="481">
        <f t="shared" si="4"/>
        <v>0</v>
      </c>
      <c r="BY36" s="481">
        <f t="shared" si="4"/>
        <v>0</v>
      </c>
      <c r="BZ36" s="481">
        <f t="shared" si="4"/>
        <v>0</v>
      </c>
      <c r="CA36" s="481">
        <f t="shared" si="4"/>
        <v>0</v>
      </c>
      <c r="CB36" s="481">
        <f t="shared" si="4"/>
        <v>0</v>
      </c>
      <c r="CC36" s="481">
        <f t="shared" si="4"/>
        <v>0</v>
      </c>
      <c r="CD36" s="481">
        <f t="shared" si="4"/>
        <v>0</v>
      </c>
      <c r="CE36" s="481">
        <f t="shared" si="4"/>
        <v>0</v>
      </c>
      <c r="CF36" s="481">
        <f t="shared" si="4"/>
        <v>0</v>
      </c>
      <c r="CG36" s="481">
        <f t="shared" si="4"/>
        <v>0</v>
      </c>
      <c r="CH36" s="481">
        <f t="shared" si="4"/>
        <v>0</v>
      </c>
      <c r="CI36" s="481">
        <f t="shared" si="4"/>
        <v>0</v>
      </c>
      <c r="CJ36" s="481">
        <f t="shared" si="4"/>
        <v>0</v>
      </c>
      <c r="CK36" s="481">
        <f t="shared" si="4"/>
        <v>0</v>
      </c>
      <c r="CL36" s="481">
        <f t="shared" si="4"/>
        <v>0</v>
      </c>
      <c r="CM36" s="481">
        <f t="shared" si="4"/>
        <v>0</v>
      </c>
      <c r="CN36" s="481">
        <f t="shared" si="4"/>
        <v>0</v>
      </c>
      <c r="CO36" s="481">
        <f t="shared" si="4"/>
        <v>0</v>
      </c>
      <c r="CP36" s="481">
        <f t="shared" si="4"/>
        <v>0</v>
      </c>
      <c r="CQ36" s="481">
        <f t="shared" si="4"/>
        <v>0</v>
      </c>
      <c r="CR36" s="481">
        <f t="shared" si="4"/>
        <v>0</v>
      </c>
      <c r="CS36" s="481">
        <f t="shared" si="4"/>
        <v>0</v>
      </c>
      <c r="CT36" s="481">
        <f t="shared" si="4"/>
        <v>0</v>
      </c>
      <c r="CU36" s="481">
        <f t="shared" si="4"/>
        <v>0</v>
      </c>
      <c r="CV36" s="481">
        <f t="shared" si="4"/>
        <v>0</v>
      </c>
      <c r="CW36" s="481">
        <f t="shared" si="4"/>
        <v>0</v>
      </c>
      <c r="CX36" s="481">
        <f t="shared" si="4"/>
        <v>0</v>
      </c>
      <c r="CY36" s="481">
        <f t="shared" si="4"/>
        <v>0</v>
      </c>
      <c r="CZ36" s="481">
        <f t="shared" si="4"/>
        <v>0</v>
      </c>
      <c r="DA36" s="481">
        <f t="shared" si="4"/>
        <v>0</v>
      </c>
      <c r="DB36" s="481">
        <f t="shared" si="4"/>
        <v>0</v>
      </c>
      <c r="DC36" s="481">
        <f t="shared" si="4"/>
        <v>0</v>
      </c>
      <c r="DD36" s="481">
        <f t="shared" si="4"/>
        <v>0</v>
      </c>
      <c r="DE36" s="481">
        <f t="shared" si="4"/>
        <v>0</v>
      </c>
      <c r="DF36" s="481">
        <f t="shared" si="4"/>
        <v>0</v>
      </c>
      <c r="DG36" s="481">
        <f t="shared" si="4"/>
        <v>0</v>
      </c>
      <c r="DH36" s="481">
        <f t="shared" si="4"/>
        <v>0</v>
      </c>
      <c r="DI36" s="481">
        <f t="shared" si="4"/>
        <v>0</v>
      </c>
      <c r="DJ36" s="481">
        <f t="shared" si="4"/>
        <v>0</v>
      </c>
      <c r="DK36" s="481">
        <f t="shared" si="4"/>
        <v>0</v>
      </c>
      <c r="DL36" s="481">
        <f t="shared" si="4"/>
        <v>0</v>
      </c>
      <c r="DM36" s="481">
        <f t="shared" si="4"/>
        <v>0</v>
      </c>
      <c r="DN36" s="481">
        <f t="shared" si="4"/>
        <v>0</v>
      </c>
      <c r="DO36" s="481">
        <f t="shared" si="4"/>
        <v>0</v>
      </c>
      <c r="DP36" s="481">
        <f t="shared" si="4"/>
        <v>0</v>
      </c>
      <c r="DQ36" s="481">
        <f t="shared" si="4"/>
        <v>0</v>
      </c>
      <c r="DR36" s="481">
        <f t="shared" si="4"/>
        <v>0</v>
      </c>
      <c r="DS36" s="481">
        <f t="shared" si="4"/>
        <v>0</v>
      </c>
      <c r="DT36" s="481">
        <f t="shared" si="4"/>
        <v>0</v>
      </c>
      <c r="DU36" s="481">
        <f t="shared" si="4"/>
        <v>0</v>
      </c>
      <c r="DV36" s="481">
        <f t="shared" si="4"/>
        <v>0</v>
      </c>
      <c r="DW36" s="141"/>
    </row>
    <row r="37" spans="1:127" s="15" customFormat="1" x14ac:dyDescent="0.25">
      <c r="A37" s="468" t="s">
        <v>830</v>
      </c>
      <c r="B37" s="468" t="str">
        <f t="shared" si="0"/>
        <v>931112</v>
      </c>
      <c r="C37" s="469" t="s">
        <v>807</v>
      </c>
      <c r="D37" s="596"/>
      <c r="E37" s="470" t="s">
        <v>777</v>
      </c>
      <c r="F37" s="473">
        <f t="shared" si="2"/>
        <v>0</v>
      </c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472"/>
      <c r="BW37" s="472"/>
      <c r="BX37" s="472"/>
      <c r="BY37" s="472"/>
      <c r="BZ37" s="472"/>
      <c r="CA37" s="472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472"/>
      <c r="CM37" s="472"/>
      <c r="CN37" s="472"/>
      <c r="CO37" s="472"/>
      <c r="CP37" s="472"/>
      <c r="CQ37" s="472"/>
      <c r="CR37" s="472"/>
      <c r="CS37" s="472"/>
      <c r="CT37" s="472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2"/>
      <c r="DJ37" s="472"/>
      <c r="DK37" s="472"/>
      <c r="DL37" s="472"/>
      <c r="DM37" s="472"/>
      <c r="DN37" s="472"/>
      <c r="DO37" s="472"/>
      <c r="DP37" s="472"/>
      <c r="DQ37" s="472"/>
      <c r="DR37" s="472"/>
      <c r="DS37" s="472"/>
      <c r="DT37" s="472"/>
      <c r="DU37" s="472"/>
      <c r="DV37" s="472"/>
      <c r="DW37" s="141"/>
    </row>
    <row r="38" spans="1:127" s="15" customFormat="1" x14ac:dyDescent="0.25">
      <c r="A38" s="468" t="s">
        <v>830</v>
      </c>
      <c r="B38" s="468" t="str">
        <f t="shared" si="0"/>
        <v>931113</v>
      </c>
      <c r="C38" s="480" t="s">
        <v>808</v>
      </c>
      <c r="D38" s="596" t="s">
        <v>744</v>
      </c>
      <c r="E38" s="470" t="s">
        <v>573</v>
      </c>
      <c r="F38" s="473">
        <f t="shared" si="2"/>
        <v>0</v>
      </c>
      <c r="G38" s="481">
        <f>G$32</f>
        <v>0</v>
      </c>
      <c r="H38" s="481">
        <f t="shared" si="3"/>
        <v>0</v>
      </c>
      <c r="I38" s="481">
        <f t="shared" si="3"/>
        <v>0</v>
      </c>
      <c r="J38" s="481">
        <f t="shared" si="3"/>
        <v>0</v>
      </c>
      <c r="K38" s="481">
        <f t="shared" si="3"/>
        <v>0</v>
      </c>
      <c r="L38" s="481">
        <f t="shared" si="3"/>
        <v>0</v>
      </c>
      <c r="M38" s="481">
        <f t="shared" si="3"/>
        <v>0</v>
      </c>
      <c r="N38" s="481">
        <f t="shared" si="3"/>
        <v>0</v>
      </c>
      <c r="O38" s="481">
        <f t="shared" si="3"/>
        <v>0</v>
      </c>
      <c r="P38" s="481">
        <f t="shared" si="3"/>
        <v>0</v>
      </c>
      <c r="Q38" s="481">
        <f t="shared" si="3"/>
        <v>0</v>
      </c>
      <c r="R38" s="481">
        <f t="shared" si="3"/>
        <v>0</v>
      </c>
      <c r="S38" s="481">
        <f t="shared" si="3"/>
        <v>0</v>
      </c>
      <c r="T38" s="481">
        <f t="shared" si="3"/>
        <v>0</v>
      </c>
      <c r="U38" s="481">
        <f t="shared" si="3"/>
        <v>0</v>
      </c>
      <c r="V38" s="481">
        <f t="shared" si="3"/>
        <v>0</v>
      </c>
      <c r="W38" s="481">
        <f t="shared" si="3"/>
        <v>0</v>
      </c>
      <c r="X38" s="481">
        <f t="shared" si="3"/>
        <v>0</v>
      </c>
      <c r="Y38" s="481">
        <f t="shared" si="3"/>
        <v>0</v>
      </c>
      <c r="Z38" s="481">
        <f t="shared" si="3"/>
        <v>0</v>
      </c>
      <c r="AA38" s="481">
        <f t="shared" si="3"/>
        <v>0</v>
      </c>
      <c r="AB38" s="481">
        <f t="shared" si="3"/>
        <v>0</v>
      </c>
      <c r="AC38" s="481">
        <f t="shared" si="3"/>
        <v>0</v>
      </c>
      <c r="AD38" s="481">
        <f t="shared" si="3"/>
        <v>0</v>
      </c>
      <c r="AE38" s="481">
        <f t="shared" si="3"/>
        <v>0</v>
      </c>
      <c r="AF38" s="481">
        <f t="shared" si="3"/>
        <v>0</v>
      </c>
      <c r="AG38" s="481">
        <f t="shared" si="3"/>
        <v>0</v>
      </c>
      <c r="AH38" s="481">
        <f t="shared" si="3"/>
        <v>0</v>
      </c>
      <c r="AI38" s="481">
        <f t="shared" si="3"/>
        <v>0</v>
      </c>
      <c r="AJ38" s="481">
        <f t="shared" si="3"/>
        <v>0</v>
      </c>
      <c r="AK38" s="481">
        <f t="shared" si="3"/>
        <v>0</v>
      </c>
      <c r="AL38" s="481">
        <f t="shared" si="3"/>
        <v>0</v>
      </c>
      <c r="AM38" s="481">
        <f t="shared" si="3"/>
        <v>0</v>
      </c>
      <c r="AN38" s="481">
        <f t="shared" si="3"/>
        <v>0</v>
      </c>
      <c r="AO38" s="481">
        <f t="shared" si="3"/>
        <v>0</v>
      </c>
      <c r="AP38" s="481">
        <f t="shared" si="3"/>
        <v>0</v>
      </c>
      <c r="AQ38" s="481">
        <f t="shared" si="3"/>
        <v>0</v>
      </c>
      <c r="AR38" s="481">
        <f t="shared" si="3"/>
        <v>0</v>
      </c>
      <c r="AS38" s="481">
        <f t="shared" si="3"/>
        <v>0</v>
      </c>
      <c r="AT38" s="481">
        <f t="shared" si="3"/>
        <v>0</v>
      </c>
      <c r="AU38" s="481">
        <f t="shared" si="3"/>
        <v>0</v>
      </c>
      <c r="AV38" s="481">
        <f t="shared" si="3"/>
        <v>0</v>
      </c>
      <c r="AW38" s="481">
        <f t="shared" si="3"/>
        <v>0</v>
      </c>
      <c r="AX38" s="481">
        <f t="shared" si="3"/>
        <v>0</v>
      </c>
      <c r="AY38" s="481">
        <f t="shared" si="3"/>
        <v>0</v>
      </c>
      <c r="AZ38" s="481">
        <f t="shared" si="3"/>
        <v>0</v>
      </c>
      <c r="BA38" s="481">
        <f t="shared" si="3"/>
        <v>0</v>
      </c>
      <c r="BB38" s="481">
        <f t="shared" si="3"/>
        <v>0</v>
      </c>
      <c r="BC38" s="481">
        <f t="shared" si="3"/>
        <v>0</v>
      </c>
      <c r="BD38" s="481">
        <f t="shared" si="3"/>
        <v>0</v>
      </c>
      <c r="BE38" s="481">
        <f t="shared" si="3"/>
        <v>0</v>
      </c>
      <c r="BF38" s="481">
        <f t="shared" si="3"/>
        <v>0</v>
      </c>
      <c r="BG38" s="481">
        <f t="shared" si="3"/>
        <v>0</v>
      </c>
      <c r="BH38" s="481">
        <f t="shared" si="3"/>
        <v>0</v>
      </c>
      <c r="BI38" s="481">
        <f t="shared" si="3"/>
        <v>0</v>
      </c>
      <c r="BJ38" s="481">
        <f t="shared" si="3"/>
        <v>0</v>
      </c>
      <c r="BK38" s="481">
        <f t="shared" si="3"/>
        <v>0</v>
      </c>
      <c r="BL38" s="481">
        <f t="shared" si="3"/>
        <v>0</v>
      </c>
      <c r="BM38" s="481">
        <f t="shared" si="3"/>
        <v>0</v>
      </c>
      <c r="BN38" s="481">
        <f t="shared" si="3"/>
        <v>0</v>
      </c>
      <c r="BO38" s="481">
        <f t="shared" si="3"/>
        <v>0</v>
      </c>
      <c r="BP38" s="481">
        <f t="shared" si="3"/>
        <v>0</v>
      </c>
      <c r="BQ38" s="481">
        <f t="shared" si="3"/>
        <v>0</v>
      </c>
      <c r="BR38" s="481">
        <f t="shared" si="3"/>
        <v>0</v>
      </c>
      <c r="BS38" s="481">
        <f t="shared" si="3"/>
        <v>0</v>
      </c>
      <c r="BT38" s="481">
        <f t="shared" si="4"/>
        <v>0</v>
      </c>
      <c r="BU38" s="481">
        <f t="shared" si="4"/>
        <v>0</v>
      </c>
      <c r="BV38" s="481">
        <f t="shared" si="4"/>
        <v>0</v>
      </c>
      <c r="BW38" s="481">
        <f t="shared" si="4"/>
        <v>0</v>
      </c>
      <c r="BX38" s="481">
        <f t="shared" si="4"/>
        <v>0</v>
      </c>
      <c r="BY38" s="481">
        <f t="shared" si="4"/>
        <v>0</v>
      </c>
      <c r="BZ38" s="481">
        <f t="shared" si="4"/>
        <v>0</v>
      </c>
      <c r="CA38" s="481">
        <f t="shared" si="4"/>
        <v>0</v>
      </c>
      <c r="CB38" s="481">
        <f t="shared" si="4"/>
        <v>0</v>
      </c>
      <c r="CC38" s="481">
        <f t="shared" si="4"/>
        <v>0</v>
      </c>
      <c r="CD38" s="481">
        <f t="shared" si="4"/>
        <v>0</v>
      </c>
      <c r="CE38" s="481">
        <f t="shared" si="4"/>
        <v>0</v>
      </c>
      <c r="CF38" s="481">
        <f t="shared" si="4"/>
        <v>0</v>
      </c>
      <c r="CG38" s="481">
        <f t="shared" si="4"/>
        <v>0</v>
      </c>
      <c r="CH38" s="481">
        <f t="shared" si="4"/>
        <v>0</v>
      </c>
      <c r="CI38" s="481">
        <f t="shared" si="4"/>
        <v>0</v>
      </c>
      <c r="CJ38" s="481">
        <f t="shared" si="4"/>
        <v>0</v>
      </c>
      <c r="CK38" s="481">
        <f t="shared" si="4"/>
        <v>0</v>
      </c>
      <c r="CL38" s="481">
        <f t="shared" si="4"/>
        <v>0</v>
      </c>
      <c r="CM38" s="481">
        <f t="shared" si="4"/>
        <v>0</v>
      </c>
      <c r="CN38" s="481">
        <f t="shared" si="4"/>
        <v>0</v>
      </c>
      <c r="CO38" s="481">
        <f t="shared" si="4"/>
        <v>0</v>
      </c>
      <c r="CP38" s="481">
        <f t="shared" si="4"/>
        <v>0</v>
      </c>
      <c r="CQ38" s="481">
        <f t="shared" si="4"/>
        <v>0</v>
      </c>
      <c r="CR38" s="481">
        <f t="shared" si="4"/>
        <v>0</v>
      </c>
      <c r="CS38" s="481">
        <f t="shared" si="4"/>
        <v>0</v>
      </c>
      <c r="CT38" s="481">
        <f t="shared" si="4"/>
        <v>0</v>
      </c>
      <c r="CU38" s="481">
        <f t="shared" si="4"/>
        <v>0</v>
      </c>
      <c r="CV38" s="481">
        <f t="shared" si="4"/>
        <v>0</v>
      </c>
      <c r="CW38" s="481">
        <f t="shared" si="4"/>
        <v>0</v>
      </c>
      <c r="CX38" s="481">
        <f t="shared" si="4"/>
        <v>0</v>
      </c>
      <c r="CY38" s="481">
        <f t="shared" si="4"/>
        <v>0</v>
      </c>
      <c r="CZ38" s="481">
        <f t="shared" si="4"/>
        <v>0</v>
      </c>
      <c r="DA38" s="481">
        <f t="shared" si="4"/>
        <v>0</v>
      </c>
      <c r="DB38" s="481">
        <f t="shared" si="4"/>
        <v>0</v>
      </c>
      <c r="DC38" s="481">
        <f t="shared" si="4"/>
        <v>0</v>
      </c>
      <c r="DD38" s="481">
        <f t="shared" si="4"/>
        <v>0</v>
      </c>
      <c r="DE38" s="481">
        <f t="shared" si="4"/>
        <v>0</v>
      </c>
      <c r="DF38" s="481">
        <f t="shared" si="4"/>
        <v>0</v>
      </c>
      <c r="DG38" s="481">
        <f t="shared" si="4"/>
        <v>0</v>
      </c>
      <c r="DH38" s="481">
        <f t="shared" si="4"/>
        <v>0</v>
      </c>
      <c r="DI38" s="481">
        <f t="shared" si="4"/>
        <v>0</v>
      </c>
      <c r="DJ38" s="481">
        <f t="shared" si="4"/>
        <v>0</v>
      </c>
      <c r="DK38" s="481">
        <f t="shared" si="4"/>
        <v>0</v>
      </c>
      <c r="DL38" s="481">
        <f t="shared" si="4"/>
        <v>0</v>
      </c>
      <c r="DM38" s="481">
        <f t="shared" si="4"/>
        <v>0</v>
      </c>
      <c r="DN38" s="481">
        <f t="shared" si="4"/>
        <v>0</v>
      </c>
      <c r="DO38" s="481">
        <f t="shared" si="4"/>
        <v>0</v>
      </c>
      <c r="DP38" s="481">
        <f t="shared" si="4"/>
        <v>0</v>
      </c>
      <c r="DQ38" s="481">
        <f t="shared" si="4"/>
        <v>0</v>
      </c>
      <c r="DR38" s="481">
        <f t="shared" si="4"/>
        <v>0</v>
      </c>
      <c r="DS38" s="481">
        <f t="shared" si="4"/>
        <v>0</v>
      </c>
      <c r="DT38" s="481">
        <f t="shared" si="4"/>
        <v>0</v>
      </c>
      <c r="DU38" s="481">
        <f t="shared" si="4"/>
        <v>0</v>
      </c>
      <c r="DV38" s="481">
        <f t="shared" si="4"/>
        <v>0</v>
      </c>
      <c r="DW38" s="141"/>
    </row>
    <row r="39" spans="1:127" s="15" customFormat="1" x14ac:dyDescent="0.25">
      <c r="A39" s="468" t="s">
        <v>830</v>
      </c>
      <c r="B39" s="468" t="str">
        <f t="shared" si="0"/>
        <v>931113</v>
      </c>
      <c r="C39" s="469" t="s">
        <v>809</v>
      </c>
      <c r="D39" s="596"/>
      <c r="E39" s="470" t="s">
        <v>777</v>
      </c>
      <c r="F39" s="473">
        <f t="shared" si="2"/>
        <v>0</v>
      </c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72"/>
      <c r="BE39" s="472"/>
      <c r="BF39" s="472"/>
      <c r="BG39" s="472"/>
      <c r="BH39" s="472"/>
      <c r="BI39" s="472"/>
      <c r="BJ39" s="472"/>
      <c r="BK39" s="472"/>
      <c r="BL39" s="472"/>
      <c r="BM39" s="472"/>
      <c r="BN39" s="472"/>
      <c r="BO39" s="472"/>
      <c r="BP39" s="472"/>
      <c r="BQ39" s="472"/>
      <c r="BR39" s="472"/>
      <c r="BS39" s="472"/>
      <c r="BT39" s="472"/>
      <c r="BU39" s="472"/>
      <c r="BV39" s="472"/>
      <c r="BW39" s="472"/>
      <c r="BX39" s="472"/>
      <c r="BY39" s="472"/>
      <c r="BZ39" s="472"/>
      <c r="CA39" s="472"/>
      <c r="CB39" s="472"/>
      <c r="CC39" s="472"/>
      <c r="CD39" s="472"/>
      <c r="CE39" s="472"/>
      <c r="CF39" s="472"/>
      <c r="CG39" s="472"/>
      <c r="CH39" s="472"/>
      <c r="CI39" s="472"/>
      <c r="CJ39" s="472"/>
      <c r="CK39" s="472"/>
      <c r="CL39" s="472"/>
      <c r="CM39" s="472"/>
      <c r="CN39" s="472"/>
      <c r="CO39" s="472"/>
      <c r="CP39" s="472"/>
      <c r="CQ39" s="472"/>
      <c r="CR39" s="472"/>
      <c r="CS39" s="472"/>
      <c r="CT39" s="472"/>
      <c r="CU39" s="472"/>
      <c r="CV39" s="472"/>
      <c r="CW39" s="472"/>
      <c r="CX39" s="472"/>
      <c r="CY39" s="472"/>
      <c r="CZ39" s="472"/>
      <c r="DA39" s="472"/>
      <c r="DB39" s="472"/>
      <c r="DC39" s="472"/>
      <c r="DD39" s="472"/>
      <c r="DE39" s="472"/>
      <c r="DF39" s="472"/>
      <c r="DG39" s="472"/>
      <c r="DH39" s="472"/>
      <c r="DI39" s="472"/>
      <c r="DJ39" s="472"/>
      <c r="DK39" s="472"/>
      <c r="DL39" s="472"/>
      <c r="DM39" s="472"/>
      <c r="DN39" s="472"/>
      <c r="DO39" s="472"/>
      <c r="DP39" s="472"/>
      <c r="DQ39" s="472"/>
      <c r="DR39" s="472"/>
      <c r="DS39" s="472"/>
      <c r="DT39" s="472"/>
      <c r="DU39" s="472"/>
      <c r="DV39" s="472"/>
      <c r="DW39" s="141"/>
    </row>
    <row r="40" spans="1:127" s="15" customFormat="1" ht="15" customHeight="1" x14ac:dyDescent="0.25">
      <c r="A40" s="468" t="s">
        <v>551</v>
      </c>
      <c r="B40" s="468" t="str">
        <f t="shared" si="0"/>
        <v>931120</v>
      </c>
      <c r="C40" s="480" t="s">
        <v>810</v>
      </c>
      <c r="D40" s="595" t="s">
        <v>1017</v>
      </c>
      <c r="E40" s="470" t="s">
        <v>583</v>
      </c>
      <c r="F40" s="477">
        <f t="shared" si="2"/>
        <v>0</v>
      </c>
      <c r="G40" s="482">
        <f>IFERROR(HLOOKUP(G$4,ETPR!$E$4:$BA$27,6,FALSE)+HLOOKUP(G$4,ETPR!$E$4:$BA$27,19,FALSE),0)</f>
        <v>0</v>
      </c>
      <c r="H40" s="482">
        <f>IFERROR(HLOOKUP(H$4,ETPR!$E$4:$BA$27,6,FALSE)+HLOOKUP(H$4,ETPR!$E$4:$BA$27,19,FALSE),0)</f>
        <v>0</v>
      </c>
      <c r="I40" s="482">
        <f>IFERROR(HLOOKUP(I$4,ETPR!$E$4:$BA$27,6,FALSE)+HLOOKUP(I$4,ETPR!$E$4:$BA$27,19,FALSE),0)</f>
        <v>0</v>
      </c>
      <c r="J40" s="482">
        <f>IFERROR(HLOOKUP(J$4,ETPR!$E$4:$BA$27,6,FALSE)+HLOOKUP(J$4,ETPR!$E$4:$BA$27,19,FALSE),0)</f>
        <v>0</v>
      </c>
      <c r="K40" s="482">
        <f>IFERROR(HLOOKUP(K$4,ETPR!$E$4:$BA$27,6,FALSE)+HLOOKUP(K$4,ETPR!$E$4:$BA$27,19,FALSE),0)</f>
        <v>0</v>
      </c>
      <c r="L40" s="482">
        <f>IFERROR(HLOOKUP(L$4,ETPR!$E$4:$BA$27,6,FALSE)+HLOOKUP(L$4,ETPR!$E$4:$BA$27,19,FALSE),0)</f>
        <v>0</v>
      </c>
      <c r="M40" s="482">
        <f>IFERROR(HLOOKUP(M$4,ETPR!$E$4:$BA$27,6,FALSE)+HLOOKUP(M$4,ETPR!$E$4:$BA$27,19,FALSE),0)</f>
        <v>0</v>
      </c>
      <c r="N40" s="482">
        <f>IFERROR(HLOOKUP(N$4,ETPR!$E$4:$BA$27,6,FALSE)+HLOOKUP(N$4,ETPR!$E$4:$BA$27,19,FALSE),0)</f>
        <v>0</v>
      </c>
      <c r="O40" s="482">
        <f>IFERROR(HLOOKUP(O$4,ETPR!$E$4:$BA$27,6,FALSE)+HLOOKUP(O$4,ETPR!$E$4:$BA$27,19,FALSE),0)</f>
        <v>0</v>
      </c>
      <c r="P40" s="482">
        <f>IFERROR(HLOOKUP(P$4,ETPR!$E$4:$BA$27,6,FALSE)+HLOOKUP(P$4,ETPR!$E$4:$BA$27,19,FALSE),0)</f>
        <v>0</v>
      </c>
      <c r="Q40" s="482">
        <f>IFERROR(HLOOKUP(Q$4,ETPR!$E$4:$BA$27,6,FALSE)+HLOOKUP(Q$4,ETPR!$E$4:$BA$27,19,FALSE),0)</f>
        <v>0</v>
      </c>
      <c r="R40" s="482">
        <f>IFERROR(HLOOKUP(R$4,ETPR!$E$4:$BA$27,6,FALSE)+HLOOKUP(R$4,ETPR!$E$4:$BA$27,19,FALSE),0)</f>
        <v>0</v>
      </c>
      <c r="S40" s="482">
        <f>IFERROR(HLOOKUP(S$4,ETPR!$E$4:$BA$27,6,FALSE)+HLOOKUP(S$4,ETPR!$E$4:$BA$27,19,FALSE),0)</f>
        <v>0</v>
      </c>
      <c r="T40" s="482">
        <f>IFERROR(HLOOKUP(T$4,ETPR!$E$4:$BA$27,6,FALSE)+HLOOKUP(T$4,ETPR!$E$4:$BA$27,19,FALSE),0)</f>
        <v>0</v>
      </c>
      <c r="U40" s="482">
        <f>IFERROR(HLOOKUP(U$4,ETPR!$E$4:$BA$27,6,FALSE)+HLOOKUP(U$4,ETPR!$E$4:$BA$27,19,FALSE),0)</f>
        <v>0</v>
      </c>
      <c r="V40" s="482">
        <f>IFERROR(HLOOKUP(V$4,ETPR!$E$4:$BA$27,6,FALSE)+HLOOKUP(V$4,ETPR!$E$4:$BA$27,19,FALSE),0)</f>
        <v>0</v>
      </c>
      <c r="W40" s="482">
        <f>IFERROR(HLOOKUP(W$4,ETPR!$E$4:$BA$27,6,FALSE)+HLOOKUP(W$4,ETPR!$E$4:$BA$27,19,FALSE),0)</f>
        <v>0</v>
      </c>
      <c r="X40" s="482">
        <f>IFERROR(HLOOKUP(X$4,ETPR!$E$4:$BA$27,6,FALSE)+HLOOKUP(X$4,ETPR!$E$4:$BA$27,19,FALSE),0)</f>
        <v>0</v>
      </c>
      <c r="Y40" s="482">
        <f>IFERROR(HLOOKUP(Y$4,ETPR!$E$4:$BA$27,6,FALSE)+HLOOKUP(Y$4,ETPR!$E$4:$BA$27,19,FALSE),0)</f>
        <v>0</v>
      </c>
      <c r="Z40" s="482">
        <f>IFERROR(HLOOKUP(Z$4,ETPR!$E$4:$BA$27,6,FALSE)+HLOOKUP(Z$4,ETPR!$E$4:$BA$27,19,FALSE),0)</f>
        <v>0</v>
      </c>
      <c r="AA40" s="482">
        <f>IFERROR(HLOOKUP(AA$4,ETPR!$E$4:$BA$27,6,FALSE)+HLOOKUP(AA$4,ETPR!$E$4:$BA$27,19,FALSE),0)</f>
        <v>0</v>
      </c>
      <c r="AB40" s="482">
        <f>IFERROR(HLOOKUP(AB$4,ETPR!$E$4:$BA$27,6,FALSE)+HLOOKUP(AB$4,ETPR!$E$4:$BA$27,19,FALSE),0)</f>
        <v>0</v>
      </c>
      <c r="AC40" s="482">
        <f>IFERROR(HLOOKUP(AC$4,ETPR!$E$4:$BA$27,6,FALSE)+HLOOKUP(AC$4,ETPR!$E$4:$BA$27,19,FALSE),0)</f>
        <v>0</v>
      </c>
      <c r="AD40" s="482">
        <f>IFERROR(HLOOKUP(AD$4,ETPR!$E$4:$BA$27,6,FALSE)+HLOOKUP(AD$4,ETPR!$E$4:$BA$27,19,FALSE),0)</f>
        <v>0</v>
      </c>
      <c r="AE40" s="482">
        <f>IFERROR(HLOOKUP(AE$4,ETPR!$E$4:$BA$27,6,FALSE)+HLOOKUP(AE$4,ETPR!$E$4:$BA$27,19,FALSE),0)</f>
        <v>0</v>
      </c>
      <c r="AF40" s="482">
        <f>IFERROR(HLOOKUP(AF$4,ETPR!$E$4:$BA$27,6,FALSE)+HLOOKUP(AF$4,ETPR!$E$4:$BA$27,19,FALSE),0)</f>
        <v>0</v>
      </c>
      <c r="AG40" s="482">
        <f>IFERROR(HLOOKUP(AG$4,ETPR!$E$4:$BA$27,6,FALSE)+HLOOKUP(AG$4,ETPR!$E$4:$BA$27,19,FALSE),0)</f>
        <v>0</v>
      </c>
      <c r="AH40" s="482">
        <f>IFERROR(HLOOKUP(AH$4,ETPR!$E$4:$BA$27,6,FALSE)+HLOOKUP(AH$4,ETPR!$E$4:$BA$27,19,FALSE),0)</f>
        <v>0</v>
      </c>
      <c r="AI40" s="482">
        <f>IFERROR(HLOOKUP(AI$4,ETPR!$E$4:$BA$27,6,FALSE)+HLOOKUP(AI$4,ETPR!$E$4:$BA$27,19,FALSE),0)</f>
        <v>0</v>
      </c>
      <c r="AJ40" s="482">
        <f>IFERROR(HLOOKUP(AJ$4,ETPR!$E$4:$BA$27,6,FALSE)+HLOOKUP(AJ$4,ETPR!$E$4:$BA$27,19,FALSE),0)</f>
        <v>0</v>
      </c>
      <c r="AK40" s="482">
        <f>IFERROR(HLOOKUP(AK$4,ETPR!$E$4:$BA$27,6,FALSE)+HLOOKUP(AK$4,ETPR!$E$4:$BA$27,19,FALSE),0)</f>
        <v>0</v>
      </c>
      <c r="AL40" s="482">
        <f>IFERROR(HLOOKUP(AL$4,ETPR!$E$4:$BA$27,6,FALSE)+HLOOKUP(AL$4,ETPR!$E$4:$BA$27,19,FALSE),0)</f>
        <v>0</v>
      </c>
      <c r="AM40" s="482">
        <f>IFERROR(HLOOKUP(AM$4,ETPR!$E$4:$BA$27,6,FALSE)+HLOOKUP(AM$4,ETPR!$E$4:$BA$27,19,FALSE),0)</f>
        <v>0</v>
      </c>
      <c r="AN40" s="482">
        <f>IFERROR(HLOOKUP(AN$4,ETPR!$E$4:$BA$27,6,FALSE)+HLOOKUP(AN$4,ETPR!$E$4:$BA$27,19,FALSE),0)</f>
        <v>0</v>
      </c>
      <c r="AO40" s="482">
        <f>IFERROR(HLOOKUP(AO$4,ETPR!$E$4:$BA$27,6,FALSE)+HLOOKUP(AO$4,ETPR!$E$4:$BA$27,19,FALSE),0)</f>
        <v>0</v>
      </c>
      <c r="AP40" s="482">
        <f>IFERROR(HLOOKUP(AP$4,ETPR!$E$4:$BA$27,6,FALSE)+HLOOKUP(AP$4,ETPR!$E$4:$BA$27,19,FALSE),0)</f>
        <v>0</v>
      </c>
      <c r="AQ40" s="482">
        <f>IFERROR(HLOOKUP(AQ$4,ETPR!$E$4:$BA$27,6,FALSE)+HLOOKUP(AQ$4,ETPR!$E$4:$BA$27,19,FALSE),0)</f>
        <v>0</v>
      </c>
      <c r="AR40" s="482">
        <f>IFERROR(HLOOKUP(AR$4,ETPR!$E$4:$BA$27,6,FALSE)+HLOOKUP(AR$4,ETPR!$E$4:$BA$27,19,FALSE),0)</f>
        <v>0</v>
      </c>
      <c r="AS40" s="482">
        <f>IFERROR(HLOOKUP(AS$4,ETPR!$E$4:$BA$27,6,FALSE)+HLOOKUP(AS$4,ETPR!$E$4:$BA$27,19,FALSE),0)</f>
        <v>0</v>
      </c>
      <c r="AT40" s="482">
        <f>IFERROR(HLOOKUP(AT$4,ETPR!$E$4:$BA$27,6,FALSE)+HLOOKUP(AT$4,ETPR!$E$4:$BA$27,19,FALSE),0)</f>
        <v>0</v>
      </c>
      <c r="AU40" s="482">
        <f>IFERROR(HLOOKUP(AU$4,ETPR!$E$4:$BA$27,6,FALSE)+HLOOKUP(AU$4,ETPR!$E$4:$BA$27,19,FALSE),0)</f>
        <v>0</v>
      </c>
      <c r="AV40" s="482">
        <f>IFERROR(HLOOKUP(AV$4,ETPR!$E$4:$BA$27,6,FALSE)+HLOOKUP(AV$4,ETPR!$E$4:$BA$27,19,FALSE),0)</f>
        <v>0</v>
      </c>
      <c r="AW40" s="482">
        <f>IFERROR(HLOOKUP(AW$4,ETPR!$E$4:$BA$27,6,FALSE)+HLOOKUP(AW$4,ETPR!$E$4:$BA$27,19,FALSE),0)</f>
        <v>0</v>
      </c>
      <c r="AX40" s="482">
        <f>IFERROR(HLOOKUP(AX$4,ETPR!$E$4:$BA$27,6,FALSE)+HLOOKUP(AX$4,ETPR!$E$4:$BA$27,19,FALSE),0)</f>
        <v>0</v>
      </c>
      <c r="AY40" s="482">
        <f>IFERROR(HLOOKUP(AY$4,ETPR!$E$4:$BA$27,6,FALSE)+HLOOKUP(AY$4,ETPR!$E$4:$BA$27,19,FALSE),0)</f>
        <v>0</v>
      </c>
      <c r="AZ40" s="482">
        <f>IFERROR(HLOOKUP(AZ$4,ETPR!$E$4:$BA$27,6,FALSE)+HLOOKUP(AZ$4,ETPR!$E$4:$BA$27,19,FALSE),0)</f>
        <v>0</v>
      </c>
      <c r="BA40" s="482">
        <f>IFERROR(HLOOKUP(BA$4,ETPR!$E$4:$BA$27,6,FALSE)+HLOOKUP(BA$4,ETPR!$E$4:$BA$27,19,FALSE),0)</f>
        <v>0</v>
      </c>
      <c r="BB40" s="482">
        <f>IFERROR(HLOOKUP(BB$4,ETPR!$E$4:$BA$27,6,FALSE)+HLOOKUP(BB$4,ETPR!$E$4:$BA$27,19,FALSE),0)</f>
        <v>0</v>
      </c>
      <c r="BC40" s="482">
        <f>IFERROR(HLOOKUP(BC$4,ETPR!$E$4:$BA$27,6,FALSE)+HLOOKUP(BC$4,ETPR!$E$4:$BA$27,19,FALSE),0)</f>
        <v>0</v>
      </c>
      <c r="BD40" s="482">
        <f>IFERROR(HLOOKUP(BD$4,ETPR!$E$4:$BA$27,6,FALSE)+HLOOKUP(BD$4,ETPR!$E$4:$BA$27,19,FALSE),0)</f>
        <v>0</v>
      </c>
      <c r="BE40" s="482">
        <f>IFERROR(HLOOKUP(BE$4,ETPR!$E$4:$BA$27,6,FALSE)+HLOOKUP(BE$4,ETPR!$E$4:$BA$27,19,FALSE),0)</f>
        <v>0</v>
      </c>
      <c r="BF40" s="482">
        <f>IFERROR(HLOOKUP(BF$4,ETPR!$E$4:$BA$27,6,FALSE)+HLOOKUP(BF$4,ETPR!$E$4:$BA$27,19,FALSE),0)</f>
        <v>0</v>
      </c>
      <c r="BG40" s="482">
        <f>IFERROR(HLOOKUP(BG$4,ETPR!$E$4:$BA$27,6,FALSE)+HLOOKUP(BG$4,ETPR!$E$4:$BA$27,19,FALSE),0)</f>
        <v>0</v>
      </c>
      <c r="BH40" s="482">
        <f>IFERROR(HLOOKUP(BH$4,ETPR!$E$4:$BA$27,6,FALSE)+HLOOKUP(BH$4,ETPR!$E$4:$BA$27,19,FALSE),0)</f>
        <v>0</v>
      </c>
      <c r="BI40" s="482">
        <f>IFERROR(HLOOKUP(BI$4,ETPR!$E$4:$BA$27,6,FALSE)+HLOOKUP(BI$4,ETPR!$E$4:$BA$27,19,FALSE),0)</f>
        <v>0</v>
      </c>
      <c r="BJ40" s="482">
        <f>IFERROR(HLOOKUP(BJ$4,ETPR!$E$4:$BA$27,6,FALSE)+HLOOKUP(BJ$4,ETPR!$E$4:$BA$27,19,FALSE),0)</f>
        <v>0</v>
      </c>
      <c r="BK40" s="482">
        <f>IFERROR(HLOOKUP(BK$4,ETPR!$E$4:$BA$27,6,FALSE)+HLOOKUP(BK$4,ETPR!$E$4:$BA$27,19,FALSE),0)</f>
        <v>0</v>
      </c>
      <c r="BL40" s="482">
        <f>IFERROR(HLOOKUP(BL$4,ETPR!$E$4:$BA$27,6,FALSE)+HLOOKUP(BL$4,ETPR!$E$4:$BA$27,19,FALSE),0)</f>
        <v>0</v>
      </c>
      <c r="BM40" s="482">
        <f>IFERROR(HLOOKUP(BM$4,ETPR!$E$4:$BA$27,6,FALSE)+HLOOKUP(BM$4,ETPR!$E$4:$BA$27,19,FALSE),0)</f>
        <v>0</v>
      </c>
      <c r="BN40" s="482">
        <f>IFERROR(HLOOKUP(BN$4,ETPR!$E$4:$BA$27,6,FALSE)+HLOOKUP(BN$4,ETPR!$E$4:$BA$27,19,FALSE),0)</f>
        <v>0</v>
      </c>
      <c r="BO40" s="482">
        <f>IFERROR(HLOOKUP(BO$4,ETPR!$E$4:$BA$27,6,FALSE)+HLOOKUP(BO$4,ETPR!$E$4:$BA$27,19,FALSE),0)</f>
        <v>0</v>
      </c>
      <c r="BP40" s="482">
        <f>IFERROR(HLOOKUP(BP$4,ETPR!$E$4:$BA$27,6,FALSE)+HLOOKUP(BP$4,ETPR!$E$4:$BA$27,19,FALSE),0)</f>
        <v>0</v>
      </c>
      <c r="BQ40" s="482">
        <f>IFERROR(HLOOKUP(BQ$4,ETPR!$E$4:$BA$27,6,FALSE)+HLOOKUP(BQ$4,ETPR!$E$4:$BA$27,19,FALSE),0)</f>
        <v>0</v>
      </c>
      <c r="BR40" s="482">
        <f>IFERROR(HLOOKUP(BR$4,ETPR!$E$4:$BA$27,6,FALSE)+HLOOKUP(BR$4,ETPR!$E$4:$BA$27,19,FALSE),0)</f>
        <v>0</v>
      </c>
      <c r="BS40" s="482">
        <f>IFERROR(HLOOKUP(BS$4,ETPR!$E$4:$BA$27,6,FALSE)+HLOOKUP(BS$4,ETPR!$E$4:$BA$27,19,FALSE),0)</f>
        <v>0</v>
      </c>
      <c r="BT40" s="482">
        <f>IFERROR(HLOOKUP(BT$4,ETPR!$E$4:$BA$27,6,FALSE)+HLOOKUP(BT$4,ETPR!$E$4:$BA$27,19,FALSE),0)</f>
        <v>0</v>
      </c>
      <c r="BU40" s="482">
        <f>IFERROR(HLOOKUP(BU$4,ETPR!$E$4:$BA$27,6,FALSE)+HLOOKUP(BU$4,ETPR!$E$4:$BA$27,19,FALSE),0)</f>
        <v>0</v>
      </c>
      <c r="BV40" s="482">
        <f>IFERROR(HLOOKUP(BV$4,ETPR!$E$4:$BA$27,6,FALSE)+HLOOKUP(BV$4,ETPR!$E$4:$BA$27,19,FALSE),0)</f>
        <v>0</v>
      </c>
      <c r="BW40" s="482">
        <f>IFERROR(HLOOKUP(BW$4,ETPR!$E$4:$BA$27,6,FALSE)+HLOOKUP(BW$4,ETPR!$E$4:$BA$27,19,FALSE),0)</f>
        <v>0</v>
      </c>
      <c r="BX40" s="482">
        <f>IFERROR(HLOOKUP(BX$4,ETPR!$E$4:$BA$27,6,FALSE)+HLOOKUP(BX$4,ETPR!$E$4:$BA$27,19,FALSE),0)</f>
        <v>0</v>
      </c>
      <c r="BY40" s="482">
        <f>IFERROR(HLOOKUP(BY$4,ETPR!$E$4:$BA$27,6,FALSE)+HLOOKUP(BY$4,ETPR!$E$4:$BA$27,19,FALSE),0)</f>
        <v>0</v>
      </c>
      <c r="BZ40" s="482">
        <f>IFERROR(HLOOKUP(BZ$4,ETPR!$E$4:$BA$27,6,FALSE)+HLOOKUP(BZ$4,ETPR!$E$4:$BA$27,19,FALSE),0)</f>
        <v>0</v>
      </c>
      <c r="CA40" s="482">
        <f>IFERROR(HLOOKUP(CA$4,ETPR!$E$4:$BA$27,6,FALSE)+HLOOKUP(CA$4,ETPR!$E$4:$BA$27,19,FALSE),0)</f>
        <v>0</v>
      </c>
      <c r="CB40" s="482">
        <f>IFERROR(HLOOKUP(CB$4,ETPR!$E$4:$BA$27,6,FALSE)+HLOOKUP(CB$4,ETPR!$E$4:$BA$27,19,FALSE),0)</f>
        <v>0</v>
      </c>
      <c r="CC40" s="482">
        <f>IFERROR(HLOOKUP(CC$4,ETPR!$E$4:$BA$27,6,FALSE)+HLOOKUP(CC$4,ETPR!$E$4:$BA$27,19,FALSE),0)</f>
        <v>0</v>
      </c>
      <c r="CD40" s="482">
        <f>IFERROR(HLOOKUP(CD$4,ETPR!$E$4:$BA$27,6,FALSE)+HLOOKUP(CD$4,ETPR!$E$4:$BA$27,19,FALSE),0)</f>
        <v>0</v>
      </c>
      <c r="CE40" s="482">
        <f>IFERROR(HLOOKUP(CE$4,ETPR!$E$4:$BA$27,6,FALSE)+HLOOKUP(CE$4,ETPR!$E$4:$BA$27,19,FALSE),0)</f>
        <v>0</v>
      </c>
      <c r="CF40" s="482">
        <f>IFERROR(HLOOKUP(CF$4,ETPR!$E$4:$BA$27,6,FALSE)+HLOOKUP(CF$4,ETPR!$E$4:$BA$27,19,FALSE),0)</f>
        <v>0</v>
      </c>
      <c r="CG40" s="482">
        <f>IFERROR(HLOOKUP(CG$4,ETPR!$E$4:$BA$27,6,FALSE)+HLOOKUP(CG$4,ETPR!$E$4:$BA$27,19,FALSE),0)</f>
        <v>0</v>
      </c>
      <c r="CH40" s="482">
        <f>IFERROR(HLOOKUP(CH$4,ETPR!$E$4:$BA$27,6,FALSE)+HLOOKUP(CH$4,ETPR!$E$4:$BA$27,19,FALSE),0)</f>
        <v>0</v>
      </c>
      <c r="CI40" s="482">
        <f>IFERROR(HLOOKUP(CI$4,ETPR!$E$4:$BA$27,6,FALSE)+HLOOKUP(CI$4,ETPR!$E$4:$BA$27,19,FALSE),0)</f>
        <v>0</v>
      </c>
      <c r="CJ40" s="482">
        <f>IFERROR(HLOOKUP(CJ$4,ETPR!$E$4:$BA$27,6,FALSE)+HLOOKUP(CJ$4,ETPR!$E$4:$BA$27,19,FALSE),0)</f>
        <v>0</v>
      </c>
      <c r="CK40" s="482">
        <f>IFERROR(HLOOKUP(CK$4,ETPR!$E$4:$BA$27,6,FALSE)+HLOOKUP(CK$4,ETPR!$E$4:$BA$27,19,FALSE),0)</f>
        <v>0</v>
      </c>
      <c r="CL40" s="482">
        <f>IFERROR(HLOOKUP(CL$4,ETPR!$E$4:$BA$27,6,FALSE)+HLOOKUP(CL$4,ETPR!$E$4:$BA$27,19,FALSE),0)</f>
        <v>0</v>
      </c>
      <c r="CM40" s="482">
        <f>IFERROR(HLOOKUP(CM$4,ETPR!$E$4:$BA$27,6,FALSE)+HLOOKUP(CM$4,ETPR!$E$4:$BA$27,19,FALSE),0)</f>
        <v>0</v>
      </c>
      <c r="CN40" s="482">
        <f>IFERROR(HLOOKUP(CN$4,ETPR!$E$4:$BA$27,6,FALSE)+HLOOKUP(CN$4,ETPR!$E$4:$BA$27,19,FALSE),0)</f>
        <v>0</v>
      </c>
      <c r="CO40" s="482">
        <f>IFERROR(HLOOKUP(CO$4,ETPR!$E$4:$BA$27,6,FALSE)+HLOOKUP(CO$4,ETPR!$E$4:$BA$27,19,FALSE),0)</f>
        <v>0</v>
      </c>
      <c r="CP40" s="482">
        <f>IFERROR(HLOOKUP(CP$4,ETPR!$E$4:$BA$27,6,FALSE)+HLOOKUP(CP$4,ETPR!$E$4:$BA$27,19,FALSE),0)</f>
        <v>0</v>
      </c>
      <c r="CQ40" s="482">
        <f>IFERROR(HLOOKUP(CQ$4,ETPR!$E$4:$BA$27,6,FALSE)+HLOOKUP(CQ$4,ETPR!$E$4:$BA$27,19,FALSE),0)</f>
        <v>0</v>
      </c>
      <c r="CR40" s="482">
        <f>IFERROR(HLOOKUP(CR$4,ETPR!$E$4:$BA$27,6,FALSE)+HLOOKUP(CR$4,ETPR!$E$4:$BA$27,19,FALSE),0)</f>
        <v>0</v>
      </c>
      <c r="CS40" s="482">
        <f>IFERROR(HLOOKUP(CS$4,ETPR!$E$4:$BA$27,6,FALSE)+HLOOKUP(CS$4,ETPR!$E$4:$BA$27,19,FALSE),0)</f>
        <v>0</v>
      </c>
      <c r="CT40" s="482">
        <f>IFERROR(HLOOKUP(CT$4,ETPR!$E$4:$BA$27,6,FALSE)+HLOOKUP(CT$4,ETPR!$E$4:$BA$27,19,FALSE),0)</f>
        <v>0</v>
      </c>
      <c r="CU40" s="482">
        <f>IFERROR(HLOOKUP(CU$4,ETPR!$E$4:$BA$27,6,FALSE)+HLOOKUP(CU$4,ETPR!$E$4:$BA$27,19,FALSE),0)</f>
        <v>0</v>
      </c>
      <c r="CV40" s="482">
        <f>IFERROR(HLOOKUP(CV$4,ETPR!$E$4:$BA$27,6,FALSE)+HLOOKUP(CV$4,ETPR!$E$4:$BA$27,19,FALSE),0)</f>
        <v>0</v>
      </c>
      <c r="CW40" s="482">
        <f>IFERROR(HLOOKUP(CW$4,ETPR!$E$4:$BA$27,6,FALSE)+HLOOKUP(CW$4,ETPR!$E$4:$BA$27,19,FALSE),0)</f>
        <v>0</v>
      </c>
      <c r="CX40" s="482">
        <f>IFERROR(HLOOKUP(CX$4,ETPR!$E$4:$BA$27,6,FALSE)+HLOOKUP(CX$4,ETPR!$E$4:$BA$27,19,FALSE),0)</f>
        <v>0</v>
      </c>
      <c r="CY40" s="482">
        <f>IFERROR(HLOOKUP(CY$4,ETPR!$E$4:$BA$27,6,FALSE)+HLOOKUP(CY$4,ETPR!$E$4:$BA$27,19,FALSE),0)</f>
        <v>0</v>
      </c>
      <c r="CZ40" s="482">
        <f>IFERROR(HLOOKUP(CZ$4,ETPR!$E$4:$BA$27,6,FALSE)+HLOOKUP(CZ$4,ETPR!$E$4:$BA$27,19,FALSE),0)</f>
        <v>0</v>
      </c>
      <c r="DA40" s="482">
        <f>IFERROR(HLOOKUP(DA$4,ETPR!$E$4:$BA$27,6,FALSE)+HLOOKUP(DA$4,ETPR!$E$4:$BA$27,19,FALSE),0)</f>
        <v>0</v>
      </c>
      <c r="DB40" s="482">
        <f>IFERROR(HLOOKUP(DB$4,ETPR!$E$4:$BA$27,6,FALSE)+HLOOKUP(DB$4,ETPR!$E$4:$BA$27,19,FALSE),0)</f>
        <v>0</v>
      </c>
      <c r="DC40" s="482">
        <f>IFERROR(HLOOKUP(DC$4,ETPR!$E$4:$BA$27,6,FALSE)+HLOOKUP(DC$4,ETPR!$E$4:$BA$27,19,FALSE),0)</f>
        <v>0</v>
      </c>
      <c r="DD40" s="482">
        <f>IFERROR(HLOOKUP(DD$4,ETPR!$E$4:$BA$27,6,FALSE)+HLOOKUP(DD$4,ETPR!$E$4:$BA$27,19,FALSE),0)</f>
        <v>0</v>
      </c>
      <c r="DE40" s="482">
        <f>IFERROR(HLOOKUP(DE$4,ETPR!$E$4:$BA$27,6,FALSE)+HLOOKUP(DE$4,ETPR!$E$4:$BA$27,19,FALSE),0)</f>
        <v>0</v>
      </c>
      <c r="DF40" s="482">
        <f>IFERROR(HLOOKUP(DF$4,ETPR!$E$4:$BA$27,6,FALSE)+HLOOKUP(DF$4,ETPR!$E$4:$BA$27,19,FALSE),0)</f>
        <v>0</v>
      </c>
      <c r="DG40" s="482">
        <f>IFERROR(HLOOKUP(DG$4,ETPR!$E$4:$BA$27,6,FALSE)+HLOOKUP(DG$4,ETPR!$E$4:$BA$27,19,FALSE),0)</f>
        <v>0</v>
      </c>
      <c r="DH40" s="482">
        <f>IFERROR(HLOOKUP(DH$4,ETPR!$E$4:$BA$27,6,FALSE)+HLOOKUP(DH$4,ETPR!$E$4:$BA$27,19,FALSE),0)</f>
        <v>0</v>
      </c>
      <c r="DI40" s="482">
        <f>IFERROR(HLOOKUP(DI$4,ETPR!$E$4:$BA$27,6,FALSE)+HLOOKUP(DI$4,ETPR!$E$4:$BA$27,19,FALSE),0)</f>
        <v>0</v>
      </c>
      <c r="DJ40" s="482">
        <f>IFERROR(HLOOKUP(DJ$4,ETPR!$E$4:$BA$27,6,FALSE)+HLOOKUP(DJ$4,ETPR!$E$4:$BA$27,19,FALSE),0)</f>
        <v>0</v>
      </c>
      <c r="DK40" s="482">
        <f>IFERROR(HLOOKUP(DK$4,ETPR!$E$4:$BA$27,6,FALSE)+HLOOKUP(DK$4,ETPR!$E$4:$BA$27,19,FALSE),0)</f>
        <v>0</v>
      </c>
      <c r="DL40" s="482">
        <f>IFERROR(HLOOKUP(DL$4,ETPR!$E$4:$BA$27,6,FALSE)+HLOOKUP(DL$4,ETPR!$E$4:$BA$27,19,FALSE),0)</f>
        <v>0</v>
      </c>
      <c r="DM40" s="482">
        <f>IFERROR(HLOOKUP(DM$4,ETPR!$E$4:$BA$27,6,FALSE)+HLOOKUP(DM$4,ETPR!$E$4:$BA$27,19,FALSE),0)</f>
        <v>0</v>
      </c>
      <c r="DN40" s="482">
        <f>IFERROR(HLOOKUP(DN$4,ETPR!$E$4:$BA$27,6,FALSE)+HLOOKUP(DN$4,ETPR!$E$4:$BA$27,19,FALSE),0)</f>
        <v>0</v>
      </c>
      <c r="DO40" s="482">
        <f>IFERROR(HLOOKUP(DO$4,ETPR!$E$4:$BA$27,6,FALSE)+HLOOKUP(DO$4,ETPR!$E$4:$BA$27,19,FALSE),0)</f>
        <v>0</v>
      </c>
      <c r="DP40" s="482">
        <f>IFERROR(HLOOKUP(DP$4,ETPR!$E$4:$BA$27,6,FALSE)+HLOOKUP(DP$4,ETPR!$E$4:$BA$27,19,FALSE),0)</f>
        <v>0</v>
      </c>
      <c r="DQ40" s="482">
        <f>IFERROR(HLOOKUP(DQ$4,ETPR!$E$4:$BA$27,6,FALSE)+HLOOKUP(DQ$4,ETPR!$E$4:$BA$27,19,FALSE),0)</f>
        <v>0</v>
      </c>
      <c r="DR40" s="482">
        <f>IFERROR(HLOOKUP(DR$4,ETPR!$E$4:$BA$27,6,FALSE)+HLOOKUP(DR$4,ETPR!$E$4:$BA$27,19,FALSE),0)</f>
        <v>0</v>
      </c>
      <c r="DS40" s="482">
        <f>IFERROR(HLOOKUP(DS$4,ETPR!$E$4:$BA$27,6,FALSE)+HLOOKUP(DS$4,ETPR!$E$4:$BA$27,19,FALSE),0)</f>
        <v>0</v>
      </c>
      <c r="DT40" s="482">
        <f>IFERROR(HLOOKUP(DT$4,ETPR!$E$4:$BA$27,6,FALSE)+HLOOKUP(DT$4,ETPR!$E$4:$BA$27,19,FALSE),0)</f>
        <v>0</v>
      </c>
      <c r="DU40" s="482">
        <f>IFERROR(HLOOKUP(DU$4,ETPR!$E$4:$BA$27,6,FALSE)+HLOOKUP(DU$4,ETPR!$E$4:$BA$27,19,FALSE),0)</f>
        <v>0</v>
      </c>
      <c r="DV40" s="482">
        <f>IFERROR(HLOOKUP(DV$4,ETPR!$E$4:$BA$27,6,FALSE)+HLOOKUP(DV$4,ETPR!$E$4:$BA$27,19,FALSE),0)</f>
        <v>0</v>
      </c>
      <c r="DW40" s="141"/>
    </row>
    <row r="41" spans="1:127" s="15" customFormat="1" ht="25.5" customHeight="1" x14ac:dyDescent="0.25">
      <c r="A41" s="468" t="s">
        <v>551</v>
      </c>
      <c r="B41" s="468" t="str">
        <f t="shared" si="0"/>
        <v>931120</v>
      </c>
      <c r="C41" s="469" t="s">
        <v>811</v>
      </c>
      <c r="D41" s="595"/>
      <c r="E41" s="470" t="s">
        <v>777</v>
      </c>
      <c r="F41" s="473">
        <f t="shared" si="2"/>
        <v>0</v>
      </c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472"/>
      <c r="BR41" s="472"/>
      <c r="BS41" s="472"/>
      <c r="BT41" s="472"/>
      <c r="BU41" s="472"/>
      <c r="BV41" s="472"/>
      <c r="BW41" s="472"/>
      <c r="BX41" s="472"/>
      <c r="BY41" s="472"/>
      <c r="BZ41" s="472"/>
      <c r="CA41" s="472"/>
      <c r="CB41" s="472"/>
      <c r="CC41" s="472"/>
      <c r="CD41" s="472"/>
      <c r="CE41" s="472"/>
      <c r="CF41" s="472"/>
      <c r="CG41" s="472"/>
      <c r="CH41" s="472"/>
      <c r="CI41" s="472"/>
      <c r="CJ41" s="472"/>
      <c r="CK41" s="472"/>
      <c r="CL41" s="472"/>
      <c r="CM41" s="472"/>
      <c r="CN41" s="472"/>
      <c r="CO41" s="472"/>
      <c r="CP41" s="472"/>
      <c r="CQ41" s="472"/>
      <c r="CR41" s="472"/>
      <c r="CS41" s="472"/>
      <c r="CT41" s="472"/>
      <c r="CU41" s="472"/>
      <c r="CV41" s="472"/>
      <c r="CW41" s="472"/>
      <c r="CX41" s="472"/>
      <c r="CY41" s="472"/>
      <c r="CZ41" s="472"/>
      <c r="DA41" s="472"/>
      <c r="DB41" s="472"/>
      <c r="DC41" s="472"/>
      <c r="DD41" s="472"/>
      <c r="DE41" s="472"/>
      <c r="DF41" s="472"/>
      <c r="DG41" s="472"/>
      <c r="DH41" s="472"/>
      <c r="DI41" s="472"/>
      <c r="DJ41" s="472"/>
      <c r="DK41" s="472"/>
      <c r="DL41" s="472"/>
      <c r="DM41" s="472"/>
      <c r="DN41" s="472"/>
      <c r="DO41" s="472"/>
      <c r="DP41" s="472"/>
      <c r="DQ41" s="472"/>
      <c r="DR41" s="472"/>
      <c r="DS41" s="472"/>
      <c r="DT41" s="472"/>
      <c r="DU41" s="472"/>
      <c r="DV41" s="472"/>
      <c r="DW41" s="141"/>
    </row>
    <row r="42" spans="1:127" s="15" customFormat="1" ht="15" customHeight="1" x14ac:dyDescent="0.25">
      <c r="A42" s="468" t="s">
        <v>551</v>
      </c>
      <c r="B42" s="468" t="str">
        <f t="shared" si="0"/>
        <v>931124</v>
      </c>
      <c r="C42" s="480" t="s">
        <v>812</v>
      </c>
      <c r="D42" s="595" t="s">
        <v>940</v>
      </c>
      <c r="E42" s="470" t="s">
        <v>583</v>
      </c>
      <c r="F42" s="477">
        <f t="shared" si="2"/>
        <v>0</v>
      </c>
      <c r="G42" s="482">
        <f>G$40</f>
        <v>0</v>
      </c>
      <c r="H42" s="482">
        <f t="shared" ref="H42:BS46" si="5">H$40</f>
        <v>0</v>
      </c>
      <c r="I42" s="482">
        <f t="shared" si="5"/>
        <v>0</v>
      </c>
      <c r="J42" s="482">
        <f t="shared" si="5"/>
        <v>0</v>
      </c>
      <c r="K42" s="482">
        <f t="shared" si="5"/>
        <v>0</v>
      </c>
      <c r="L42" s="482">
        <f t="shared" si="5"/>
        <v>0</v>
      </c>
      <c r="M42" s="482">
        <f t="shared" si="5"/>
        <v>0</v>
      </c>
      <c r="N42" s="482">
        <f t="shared" si="5"/>
        <v>0</v>
      </c>
      <c r="O42" s="482">
        <f t="shared" si="5"/>
        <v>0</v>
      </c>
      <c r="P42" s="482">
        <f t="shared" si="5"/>
        <v>0</v>
      </c>
      <c r="Q42" s="482">
        <f t="shared" si="5"/>
        <v>0</v>
      </c>
      <c r="R42" s="482">
        <f t="shared" si="5"/>
        <v>0</v>
      </c>
      <c r="S42" s="482">
        <f t="shared" si="5"/>
        <v>0</v>
      </c>
      <c r="T42" s="482">
        <f t="shared" si="5"/>
        <v>0</v>
      </c>
      <c r="U42" s="482">
        <f t="shared" si="5"/>
        <v>0</v>
      </c>
      <c r="V42" s="482">
        <f t="shared" si="5"/>
        <v>0</v>
      </c>
      <c r="W42" s="482">
        <f t="shared" si="5"/>
        <v>0</v>
      </c>
      <c r="X42" s="482">
        <f t="shared" si="5"/>
        <v>0</v>
      </c>
      <c r="Y42" s="482">
        <f t="shared" si="5"/>
        <v>0</v>
      </c>
      <c r="Z42" s="482">
        <f t="shared" si="5"/>
        <v>0</v>
      </c>
      <c r="AA42" s="482">
        <f t="shared" si="5"/>
        <v>0</v>
      </c>
      <c r="AB42" s="482">
        <f t="shared" si="5"/>
        <v>0</v>
      </c>
      <c r="AC42" s="482">
        <f t="shared" si="5"/>
        <v>0</v>
      </c>
      <c r="AD42" s="482">
        <f t="shared" si="5"/>
        <v>0</v>
      </c>
      <c r="AE42" s="482">
        <f t="shared" si="5"/>
        <v>0</v>
      </c>
      <c r="AF42" s="482">
        <f t="shared" si="5"/>
        <v>0</v>
      </c>
      <c r="AG42" s="482">
        <f t="shared" si="5"/>
        <v>0</v>
      </c>
      <c r="AH42" s="482">
        <f t="shared" si="5"/>
        <v>0</v>
      </c>
      <c r="AI42" s="482">
        <f t="shared" si="5"/>
        <v>0</v>
      </c>
      <c r="AJ42" s="482">
        <f t="shared" si="5"/>
        <v>0</v>
      </c>
      <c r="AK42" s="482">
        <f t="shared" si="5"/>
        <v>0</v>
      </c>
      <c r="AL42" s="482">
        <f t="shared" si="5"/>
        <v>0</v>
      </c>
      <c r="AM42" s="482">
        <f t="shared" si="5"/>
        <v>0</v>
      </c>
      <c r="AN42" s="482">
        <f t="shared" si="5"/>
        <v>0</v>
      </c>
      <c r="AO42" s="482">
        <f t="shared" si="5"/>
        <v>0</v>
      </c>
      <c r="AP42" s="482">
        <f t="shared" si="5"/>
        <v>0</v>
      </c>
      <c r="AQ42" s="482">
        <f t="shared" si="5"/>
        <v>0</v>
      </c>
      <c r="AR42" s="482">
        <f t="shared" si="5"/>
        <v>0</v>
      </c>
      <c r="AS42" s="482">
        <f t="shared" si="5"/>
        <v>0</v>
      </c>
      <c r="AT42" s="482">
        <f t="shared" si="5"/>
        <v>0</v>
      </c>
      <c r="AU42" s="482">
        <f t="shared" si="5"/>
        <v>0</v>
      </c>
      <c r="AV42" s="482">
        <f t="shared" si="5"/>
        <v>0</v>
      </c>
      <c r="AW42" s="482">
        <f t="shared" si="5"/>
        <v>0</v>
      </c>
      <c r="AX42" s="482">
        <f t="shared" si="5"/>
        <v>0</v>
      </c>
      <c r="AY42" s="482">
        <f t="shared" si="5"/>
        <v>0</v>
      </c>
      <c r="AZ42" s="482">
        <f t="shared" si="5"/>
        <v>0</v>
      </c>
      <c r="BA42" s="482">
        <f t="shared" si="5"/>
        <v>0</v>
      </c>
      <c r="BB42" s="482">
        <f t="shared" si="5"/>
        <v>0</v>
      </c>
      <c r="BC42" s="482">
        <f t="shared" si="5"/>
        <v>0</v>
      </c>
      <c r="BD42" s="482">
        <f t="shared" si="5"/>
        <v>0</v>
      </c>
      <c r="BE42" s="482">
        <f t="shared" si="5"/>
        <v>0</v>
      </c>
      <c r="BF42" s="482">
        <f t="shared" si="5"/>
        <v>0</v>
      </c>
      <c r="BG42" s="482">
        <f t="shared" si="5"/>
        <v>0</v>
      </c>
      <c r="BH42" s="482">
        <f t="shared" si="5"/>
        <v>0</v>
      </c>
      <c r="BI42" s="482">
        <f t="shared" si="5"/>
        <v>0</v>
      </c>
      <c r="BJ42" s="482">
        <f t="shared" si="5"/>
        <v>0</v>
      </c>
      <c r="BK42" s="482">
        <f t="shared" si="5"/>
        <v>0</v>
      </c>
      <c r="BL42" s="482">
        <f t="shared" si="5"/>
        <v>0</v>
      </c>
      <c r="BM42" s="482">
        <f t="shared" si="5"/>
        <v>0</v>
      </c>
      <c r="BN42" s="482">
        <f t="shared" si="5"/>
        <v>0</v>
      </c>
      <c r="BO42" s="482">
        <f t="shared" si="5"/>
        <v>0</v>
      </c>
      <c r="BP42" s="482">
        <f t="shared" si="5"/>
        <v>0</v>
      </c>
      <c r="BQ42" s="482">
        <f t="shared" si="5"/>
        <v>0</v>
      </c>
      <c r="BR42" s="482">
        <f t="shared" si="5"/>
        <v>0</v>
      </c>
      <c r="BS42" s="482">
        <f t="shared" si="5"/>
        <v>0</v>
      </c>
      <c r="BT42" s="482">
        <f t="shared" ref="BT42:DV46" si="6">BT$40</f>
        <v>0</v>
      </c>
      <c r="BU42" s="482">
        <f t="shared" si="6"/>
        <v>0</v>
      </c>
      <c r="BV42" s="482">
        <f t="shared" si="6"/>
        <v>0</v>
      </c>
      <c r="BW42" s="482">
        <f t="shared" si="6"/>
        <v>0</v>
      </c>
      <c r="BX42" s="482">
        <f t="shared" si="6"/>
        <v>0</v>
      </c>
      <c r="BY42" s="482">
        <f t="shared" si="6"/>
        <v>0</v>
      </c>
      <c r="BZ42" s="482">
        <f t="shared" si="6"/>
        <v>0</v>
      </c>
      <c r="CA42" s="482">
        <f t="shared" si="6"/>
        <v>0</v>
      </c>
      <c r="CB42" s="482">
        <f t="shared" si="6"/>
        <v>0</v>
      </c>
      <c r="CC42" s="482">
        <f t="shared" si="6"/>
        <v>0</v>
      </c>
      <c r="CD42" s="482">
        <f t="shared" si="6"/>
        <v>0</v>
      </c>
      <c r="CE42" s="482">
        <f t="shared" si="6"/>
        <v>0</v>
      </c>
      <c r="CF42" s="482">
        <f t="shared" si="6"/>
        <v>0</v>
      </c>
      <c r="CG42" s="482">
        <f t="shared" si="6"/>
        <v>0</v>
      </c>
      <c r="CH42" s="482">
        <f t="shared" si="6"/>
        <v>0</v>
      </c>
      <c r="CI42" s="482">
        <f t="shared" si="6"/>
        <v>0</v>
      </c>
      <c r="CJ42" s="482">
        <f t="shared" si="6"/>
        <v>0</v>
      </c>
      <c r="CK42" s="482">
        <f t="shared" si="6"/>
        <v>0</v>
      </c>
      <c r="CL42" s="482">
        <f t="shared" si="6"/>
        <v>0</v>
      </c>
      <c r="CM42" s="482">
        <f t="shared" si="6"/>
        <v>0</v>
      </c>
      <c r="CN42" s="482">
        <f t="shared" si="6"/>
        <v>0</v>
      </c>
      <c r="CO42" s="482">
        <f t="shared" si="6"/>
        <v>0</v>
      </c>
      <c r="CP42" s="482">
        <f t="shared" si="6"/>
        <v>0</v>
      </c>
      <c r="CQ42" s="482">
        <f t="shared" si="6"/>
        <v>0</v>
      </c>
      <c r="CR42" s="482">
        <f t="shared" si="6"/>
        <v>0</v>
      </c>
      <c r="CS42" s="482">
        <f t="shared" si="6"/>
        <v>0</v>
      </c>
      <c r="CT42" s="482">
        <f t="shared" si="6"/>
        <v>0</v>
      </c>
      <c r="CU42" s="482">
        <f t="shared" si="6"/>
        <v>0</v>
      </c>
      <c r="CV42" s="482">
        <f t="shared" si="6"/>
        <v>0</v>
      </c>
      <c r="CW42" s="482">
        <f t="shared" si="6"/>
        <v>0</v>
      </c>
      <c r="CX42" s="482">
        <f t="shared" si="6"/>
        <v>0</v>
      </c>
      <c r="CY42" s="482">
        <f t="shared" si="6"/>
        <v>0</v>
      </c>
      <c r="CZ42" s="482">
        <f t="shared" si="6"/>
        <v>0</v>
      </c>
      <c r="DA42" s="482">
        <f t="shared" si="6"/>
        <v>0</v>
      </c>
      <c r="DB42" s="482">
        <f t="shared" si="6"/>
        <v>0</v>
      </c>
      <c r="DC42" s="482">
        <f t="shared" si="6"/>
        <v>0</v>
      </c>
      <c r="DD42" s="482">
        <f t="shared" si="6"/>
        <v>0</v>
      </c>
      <c r="DE42" s="482">
        <f t="shared" si="6"/>
        <v>0</v>
      </c>
      <c r="DF42" s="482">
        <f t="shared" si="6"/>
        <v>0</v>
      </c>
      <c r="DG42" s="482">
        <f t="shared" si="6"/>
        <v>0</v>
      </c>
      <c r="DH42" s="482">
        <f t="shared" si="6"/>
        <v>0</v>
      </c>
      <c r="DI42" s="482">
        <f t="shared" si="6"/>
        <v>0</v>
      </c>
      <c r="DJ42" s="482">
        <f t="shared" si="6"/>
        <v>0</v>
      </c>
      <c r="DK42" s="482">
        <f t="shared" si="6"/>
        <v>0</v>
      </c>
      <c r="DL42" s="482">
        <f t="shared" si="6"/>
        <v>0</v>
      </c>
      <c r="DM42" s="482">
        <f t="shared" si="6"/>
        <v>0</v>
      </c>
      <c r="DN42" s="482">
        <f t="shared" si="6"/>
        <v>0</v>
      </c>
      <c r="DO42" s="482">
        <f t="shared" si="6"/>
        <v>0</v>
      </c>
      <c r="DP42" s="482">
        <f t="shared" si="6"/>
        <v>0</v>
      </c>
      <c r="DQ42" s="482">
        <f t="shared" si="6"/>
        <v>0</v>
      </c>
      <c r="DR42" s="482">
        <f t="shared" si="6"/>
        <v>0</v>
      </c>
      <c r="DS42" s="482">
        <f t="shared" si="6"/>
        <v>0</v>
      </c>
      <c r="DT42" s="482">
        <f t="shared" si="6"/>
        <v>0</v>
      </c>
      <c r="DU42" s="482">
        <f t="shared" si="6"/>
        <v>0</v>
      </c>
      <c r="DV42" s="482">
        <f t="shared" si="6"/>
        <v>0</v>
      </c>
      <c r="DW42" s="141"/>
    </row>
    <row r="43" spans="1:127" s="15" customFormat="1" x14ac:dyDescent="0.25">
      <c r="A43" s="468" t="s">
        <v>551</v>
      </c>
      <c r="B43" s="468" t="str">
        <f t="shared" si="0"/>
        <v>931124</v>
      </c>
      <c r="C43" s="469" t="s">
        <v>813</v>
      </c>
      <c r="D43" s="595"/>
      <c r="E43" s="470" t="s">
        <v>777</v>
      </c>
      <c r="F43" s="473">
        <f t="shared" si="2"/>
        <v>0</v>
      </c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2"/>
      <c r="BM43" s="472"/>
      <c r="BN43" s="472"/>
      <c r="BO43" s="472"/>
      <c r="BP43" s="472"/>
      <c r="BQ43" s="472"/>
      <c r="BR43" s="472"/>
      <c r="BS43" s="472"/>
      <c r="BT43" s="472"/>
      <c r="BU43" s="472"/>
      <c r="BV43" s="472"/>
      <c r="BW43" s="472"/>
      <c r="BX43" s="472"/>
      <c r="BY43" s="472"/>
      <c r="BZ43" s="472"/>
      <c r="CA43" s="472"/>
      <c r="CB43" s="472"/>
      <c r="CC43" s="472"/>
      <c r="CD43" s="472"/>
      <c r="CE43" s="472"/>
      <c r="CF43" s="472"/>
      <c r="CG43" s="472"/>
      <c r="CH43" s="472"/>
      <c r="CI43" s="472"/>
      <c r="CJ43" s="472"/>
      <c r="CK43" s="472"/>
      <c r="CL43" s="472"/>
      <c r="CM43" s="472"/>
      <c r="CN43" s="472"/>
      <c r="CO43" s="472"/>
      <c r="CP43" s="472"/>
      <c r="CQ43" s="472"/>
      <c r="CR43" s="472"/>
      <c r="CS43" s="472"/>
      <c r="CT43" s="472"/>
      <c r="CU43" s="472"/>
      <c r="CV43" s="472"/>
      <c r="CW43" s="472"/>
      <c r="CX43" s="472"/>
      <c r="CY43" s="472"/>
      <c r="CZ43" s="472"/>
      <c r="DA43" s="472"/>
      <c r="DB43" s="472"/>
      <c r="DC43" s="472"/>
      <c r="DD43" s="472"/>
      <c r="DE43" s="472"/>
      <c r="DF43" s="472"/>
      <c r="DG43" s="472"/>
      <c r="DH43" s="472"/>
      <c r="DI43" s="472"/>
      <c r="DJ43" s="472"/>
      <c r="DK43" s="472"/>
      <c r="DL43" s="472"/>
      <c r="DM43" s="472"/>
      <c r="DN43" s="472"/>
      <c r="DO43" s="472"/>
      <c r="DP43" s="472"/>
      <c r="DQ43" s="472"/>
      <c r="DR43" s="472"/>
      <c r="DS43" s="472"/>
      <c r="DT43" s="472"/>
      <c r="DU43" s="472"/>
      <c r="DV43" s="472"/>
      <c r="DW43" s="141"/>
    </row>
    <row r="44" spans="1:127" s="15" customFormat="1" ht="15.75" customHeight="1" x14ac:dyDescent="0.25">
      <c r="A44" s="468" t="s">
        <v>551</v>
      </c>
      <c r="B44" s="468" t="str">
        <f t="shared" si="0"/>
        <v>93112122</v>
      </c>
      <c r="C44" s="480" t="s">
        <v>814</v>
      </c>
      <c r="D44" s="596" t="s">
        <v>941</v>
      </c>
      <c r="E44" s="470" t="s">
        <v>583</v>
      </c>
      <c r="F44" s="477">
        <f t="shared" si="2"/>
        <v>0</v>
      </c>
      <c r="G44" s="482">
        <f>G$40</f>
        <v>0</v>
      </c>
      <c r="H44" s="482">
        <f t="shared" si="5"/>
        <v>0</v>
      </c>
      <c r="I44" s="482">
        <f t="shared" si="5"/>
        <v>0</v>
      </c>
      <c r="J44" s="482">
        <f t="shared" si="5"/>
        <v>0</v>
      </c>
      <c r="K44" s="482">
        <f t="shared" si="5"/>
        <v>0</v>
      </c>
      <c r="L44" s="482">
        <f t="shared" si="5"/>
        <v>0</v>
      </c>
      <c r="M44" s="482">
        <f t="shared" si="5"/>
        <v>0</v>
      </c>
      <c r="N44" s="482">
        <f t="shared" si="5"/>
        <v>0</v>
      </c>
      <c r="O44" s="482">
        <f t="shared" si="5"/>
        <v>0</v>
      </c>
      <c r="P44" s="482">
        <f t="shared" si="5"/>
        <v>0</v>
      </c>
      <c r="Q44" s="482">
        <f t="shared" si="5"/>
        <v>0</v>
      </c>
      <c r="R44" s="482">
        <f t="shared" si="5"/>
        <v>0</v>
      </c>
      <c r="S44" s="482">
        <f t="shared" si="5"/>
        <v>0</v>
      </c>
      <c r="T44" s="482">
        <f t="shared" si="5"/>
        <v>0</v>
      </c>
      <c r="U44" s="482">
        <f t="shared" si="5"/>
        <v>0</v>
      </c>
      <c r="V44" s="482">
        <f t="shared" si="5"/>
        <v>0</v>
      </c>
      <c r="W44" s="482">
        <f t="shared" si="5"/>
        <v>0</v>
      </c>
      <c r="X44" s="482">
        <f t="shared" si="5"/>
        <v>0</v>
      </c>
      <c r="Y44" s="482">
        <f t="shared" si="5"/>
        <v>0</v>
      </c>
      <c r="Z44" s="482">
        <f t="shared" si="5"/>
        <v>0</v>
      </c>
      <c r="AA44" s="482">
        <f t="shared" si="5"/>
        <v>0</v>
      </c>
      <c r="AB44" s="482">
        <f t="shared" si="5"/>
        <v>0</v>
      </c>
      <c r="AC44" s="482">
        <f t="shared" si="5"/>
        <v>0</v>
      </c>
      <c r="AD44" s="482">
        <f t="shared" si="5"/>
        <v>0</v>
      </c>
      <c r="AE44" s="482">
        <f t="shared" si="5"/>
        <v>0</v>
      </c>
      <c r="AF44" s="482">
        <f t="shared" si="5"/>
        <v>0</v>
      </c>
      <c r="AG44" s="482">
        <f t="shared" si="5"/>
        <v>0</v>
      </c>
      <c r="AH44" s="482">
        <f t="shared" si="5"/>
        <v>0</v>
      </c>
      <c r="AI44" s="482">
        <f t="shared" si="5"/>
        <v>0</v>
      </c>
      <c r="AJ44" s="482">
        <f t="shared" si="5"/>
        <v>0</v>
      </c>
      <c r="AK44" s="482">
        <f t="shared" si="5"/>
        <v>0</v>
      </c>
      <c r="AL44" s="482">
        <f t="shared" si="5"/>
        <v>0</v>
      </c>
      <c r="AM44" s="482">
        <f t="shared" si="5"/>
        <v>0</v>
      </c>
      <c r="AN44" s="482">
        <f t="shared" si="5"/>
        <v>0</v>
      </c>
      <c r="AO44" s="482">
        <f t="shared" si="5"/>
        <v>0</v>
      </c>
      <c r="AP44" s="482">
        <f t="shared" si="5"/>
        <v>0</v>
      </c>
      <c r="AQ44" s="482">
        <f t="shared" si="5"/>
        <v>0</v>
      </c>
      <c r="AR44" s="482">
        <f t="shared" si="5"/>
        <v>0</v>
      </c>
      <c r="AS44" s="482">
        <f t="shared" si="5"/>
        <v>0</v>
      </c>
      <c r="AT44" s="482">
        <f t="shared" si="5"/>
        <v>0</v>
      </c>
      <c r="AU44" s="482">
        <f t="shared" si="5"/>
        <v>0</v>
      </c>
      <c r="AV44" s="482">
        <f t="shared" si="5"/>
        <v>0</v>
      </c>
      <c r="AW44" s="482">
        <f t="shared" si="5"/>
        <v>0</v>
      </c>
      <c r="AX44" s="482">
        <f t="shared" si="5"/>
        <v>0</v>
      </c>
      <c r="AY44" s="482">
        <f t="shared" si="5"/>
        <v>0</v>
      </c>
      <c r="AZ44" s="482">
        <f t="shared" si="5"/>
        <v>0</v>
      </c>
      <c r="BA44" s="482">
        <f t="shared" si="5"/>
        <v>0</v>
      </c>
      <c r="BB44" s="482">
        <f t="shared" si="5"/>
        <v>0</v>
      </c>
      <c r="BC44" s="482">
        <f t="shared" si="5"/>
        <v>0</v>
      </c>
      <c r="BD44" s="482">
        <f t="shared" si="5"/>
        <v>0</v>
      </c>
      <c r="BE44" s="482">
        <f t="shared" si="5"/>
        <v>0</v>
      </c>
      <c r="BF44" s="482">
        <f t="shared" si="5"/>
        <v>0</v>
      </c>
      <c r="BG44" s="482">
        <f t="shared" si="5"/>
        <v>0</v>
      </c>
      <c r="BH44" s="482">
        <f t="shared" si="5"/>
        <v>0</v>
      </c>
      <c r="BI44" s="482">
        <f t="shared" si="5"/>
        <v>0</v>
      </c>
      <c r="BJ44" s="482">
        <f t="shared" si="5"/>
        <v>0</v>
      </c>
      <c r="BK44" s="482">
        <f t="shared" si="5"/>
        <v>0</v>
      </c>
      <c r="BL44" s="482">
        <f t="shared" si="5"/>
        <v>0</v>
      </c>
      <c r="BM44" s="482">
        <f t="shared" si="5"/>
        <v>0</v>
      </c>
      <c r="BN44" s="482">
        <f t="shared" si="5"/>
        <v>0</v>
      </c>
      <c r="BO44" s="482">
        <f t="shared" si="5"/>
        <v>0</v>
      </c>
      <c r="BP44" s="482">
        <f t="shared" si="5"/>
        <v>0</v>
      </c>
      <c r="BQ44" s="482">
        <f t="shared" si="5"/>
        <v>0</v>
      </c>
      <c r="BR44" s="482">
        <f t="shared" si="5"/>
        <v>0</v>
      </c>
      <c r="BS44" s="482">
        <f t="shared" si="5"/>
        <v>0</v>
      </c>
      <c r="BT44" s="482">
        <f t="shared" si="6"/>
        <v>0</v>
      </c>
      <c r="BU44" s="482">
        <f t="shared" si="6"/>
        <v>0</v>
      </c>
      <c r="BV44" s="482">
        <f t="shared" si="6"/>
        <v>0</v>
      </c>
      <c r="BW44" s="482">
        <f t="shared" si="6"/>
        <v>0</v>
      </c>
      <c r="BX44" s="482">
        <f t="shared" si="6"/>
        <v>0</v>
      </c>
      <c r="BY44" s="482">
        <f t="shared" si="6"/>
        <v>0</v>
      </c>
      <c r="BZ44" s="482">
        <f t="shared" si="6"/>
        <v>0</v>
      </c>
      <c r="CA44" s="482">
        <f t="shared" si="6"/>
        <v>0</v>
      </c>
      <c r="CB44" s="482">
        <f t="shared" si="6"/>
        <v>0</v>
      </c>
      <c r="CC44" s="482">
        <f t="shared" si="6"/>
        <v>0</v>
      </c>
      <c r="CD44" s="482">
        <f t="shared" si="6"/>
        <v>0</v>
      </c>
      <c r="CE44" s="482">
        <f t="shared" si="6"/>
        <v>0</v>
      </c>
      <c r="CF44" s="482">
        <f t="shared" si="6"/>
        <v>0</v>
      </c>
      <c r="CG44" s="482">
        <f t="shared" si="6"/>
        <v>0</v>
      </c>
      <c r="CH44" s="482">
        <f t="shared" si="6"/>
        <v>0</v>
      </c>
      <c r="CI44" s="482">
        <f t="shared" si="6"/>
        <v>0</v>
      </c>
      <c r="CJ44" s="482">
        <f t="shared" si="6"/>
        <v>0</v>
      </c>
      <c r="CK44" s="482">
        <f t="shared" si="6"/>
        <v>0</v>
      </c>
      <c r="CL44" s="482">
        <f t="shared" si="6"/>
        <v>0</v>
      </c>
      <c r="CM44" s="482">
        <f t="shared" si="6"/>
        <v>0</v>
      </c>
      <c r="CN44" s="482">
        <f t="shared" si="6"/>
        <v>0</v>
      </c>
      <c r="CO44" s="482">
        <f t="shared" si="6"/>
        <v>0</v>
      </c>
      <c r="CP44" s="482">
        <f t="shared" si="6"/>
        <v>0</v>
      </c>
      <c r="CQ44" s="482">
        <f t="shared" si="6"/>
        <v>0</v>
      </c>
      <c r="CR44" s="482">
        <f t="shared" si="6"/>
        <v>0</v>
      </c>
      <c r="CS44" s="482">
        <f t="shared" si="6"/>
        <v>0</v>
      </c>
      <c r="CT44" s="482">
        <f t="shared" si="6"/>
        <v>0</v>
      </c>
      <c r="CU44" s="482">
        <f t="shared" si="6"/>
        <v>0</v>
      </c>
      <c r="CV44" s="482">
        <f t="shared" si="6"/>
        <v>0</v>
      </c>
      <c r="CW44" s="482">
        <f t="shared" si="6"/>
        <v>0</v>
      </c>
      <c r="CX44" s="482">
        <f t="shared" si="6"/>
        <v>0</v>
      </c>
      <c r="CY44" s="482">
        <f t="shared" si="6"/>
        <v>0</v>
      </c>
      <c r="CZ44" s="482">
        <f t="shared" si="6"/>
        <v>0</v>
      </c>
      <c r="DA44" s="482">
        <f t="shared" si="6"/>
        <v>0</v>
      </c>
      <c r="DB44" s="482">
        <f t="shared" si="6"/>
        <v>0</v>
      </c>
      <c r="DC44" s="482">
        <f t="shared" si="6"/>
        <v>0</v>
      </c>
      <c r="DD44" s="482">
        <f t="shared" si="6"/>
        <v>0</v>
      </c>
      <c r="DE44" s="482">
        <f t="shared" si="6"/>
        <v>0</v>
      </c>
      <c r="DF44" s="482">
        <f t="shared" si="6"/>
        <v>0</v>
      </c>
      <c r="DG44" s="482">
        <f t="shared" si="6"/>
        <v>0</v>
      </c>
      <c r="DH44" s="482">
        <f t="shared" si="6"/>
        <v>0</v>
      </c>
      <c r="DI44" s="482">
        <f t="shared" si="6"/>
        <v>0</v>
      </c>
      <c r="DJ44" s="482">
        <f t="shared" si="6"/>
        <v>0</v>
      </c>
      <c r="DK44" s="482">
        <f t="shared" si="6"/>
        <v>0</v>
      </c>
      <c r="DL44" s="482">
        <f t="shared" si="6"/>
        <v>0</v>
      </c>
      <c r="DM44" s="482">
        <f t="shared" si="6"/>
        <v>0</v>
      </c>
      <c r="DN44" s="482">
        <f t="shared" si="6"/>
        <v>0</v>
      </c>
      <c r="DO44" s="482">
        <f t="shared" si="6"/>
        <v>0</v>
      </c>
      <c r="DP44" s="482">
        <f t="shared" si="6"/>
        <v>0</v>
      </c>
      <c r="DQ44" s="482">
        <f t="shared" si="6"/>
        <v>0</v>
      </c>
      <c r="DR44" s="482">
        <f t="shared" si="6"/>
        <v>0</v>
      </c>
      <c r="DS44" s="482">
        <f t="shared" si="6"/>
        <v>0</v>
      </c>
      <c r="DT44" s="482">
        <f t="shared" si="6"/>
        <v>0</v>
      </c>
      <c r="DU44" s="482">
        <f t="shared" si="6"/>
        <v>0</v>
      </c>
      <c r="DV44" s="482">
        <f t="shared" si="6"/>
        <v>0</v>
      </c>
      <c r="DW44" s="141"/>
    </row>
    <row r="45" spans="1:127" s="15" customFormat="1" x14ac:dyDescent="0.25">
      <c r="A45" s="468" t="s">
        <v>551</v>
      </c>
      <c r="B45" s="468" t="str">
        <f t="shared" si="0"/>
        <v>93112122</v>
      </c>
      <c r="C45" s="469" t="s">
        <v>815</v>
      </c>
      <c r="D45" s="596"/>
      <c r="E45" s="470" t="s">
        <v>777</v>
      </c>
      <c r="F45" s="473">
        <f t="shared" si="2"/>
        <v>0</v>
      </c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72"/>
      <c r="BE45" s="472"/>
      <c r="BF45" s="472"/>
      <c r="BG45" s="472"/>
      <c r="BH45" s="472"/>
      <c r="BI45" s="472"/>
      <c r="BJ45" s="472"/>
      <c r="BK45" s="472"/>
      <c r="BL45" s="472"/>
      <c r="BM45" s="472"/>
      <c r="BN45" s="472"/>
      <c r="BO45" s="472"/>
      <c r="BP45" s="472"/>
      <c r="BQ45" s="472"/>
      <c r="BR45" s="472"/>
      <c r="BS45" s="472"/>
      <c r="BT45" s="472"/>
      <c r="BU45" s="472"/>
      <c r="BV45" s="472"/>
      <c r="BW45" s="472"/>
      <c r="BX45" s="472"/>
      <c r="BY45" s="472"/>
      <c r="BZ45" s="472"/>
      <c r="CA45" s="472"/>
      <c r="CB45" s="472"/>
      <c r="CC45" s="472"/>
      <c r="CD45" s="472"/>
      <c r="CE45" s="472"/>
      <c r="CF45" s="472"/>
      <c r="CG45" s="472"/>
      <c r="CH45" s="472"/>
      <c r="CI45" s="472"/>
      <c r="CJ45" s="472"/>
      <c r="CK45" s="472"/>
      <c r="CL45" s="472"/>
      <c r="CM45" s="472"/>
      <c r="CN45" s="472"/>
      <c r="CO45" s="472"/>
      <c r="CP45" s="472"/>
      <c r="CQ45" s="472"/>
      <c r="CR45" s="472"/>
      <c r="CS45" s="472"/>
      <c r="CT45" s="472"/>
      <c r="CU45" s="472"/>
      <c r="CV45" s="472"/>
      <c r="CW45" s="472"/>
      <c r="CX45" s="472"/>
      <c r="CY45" s="472"/>
      <c r="CZ45" s="472"/>
      <c r="DA45" s="472"/>
      <c r="DB45" s="472"/>
      <c r="DC45" s="472"/>
      <c r="DD45" s="472"/>
      <c r="DE45" s="472"/>
      <c r="DF45" s="472"/>
      <c r="DG45" s="472"/>
      <c r="DH45" s="472"/>
      <c r="DI45" s="472"/>
      <c r="DJ45" s="472"/>
      <c r="DK45" s="472"/>
      <c r="DL45" s="472"/>
      <c r="DM45" s="472"/>
      <c r="DN45" s="472"/>
      <c r="DO45" s="472"/>
      <c r="DP45" s="472"/>
      <c r="DQ45" s="472"/>
      <c r="DR45" s="472"/>
      <c r="DS45" s="472"/>
      <c r="DT45" s="472"/>
      <c r="DU45" s="472"/>
      <c r="DV45" s="472"/>
      <c r="DW45" s="141"/>
    </row>
    <row r="46" spans="1:127" s="15" customFormat="1" x14ac:dyDescent="0.25">
      <c r="A46" s="468" t="s">
        <v>551</v>
      </c>
      <c r="B46" s="468" t="str">
        <f t="shared" si="0"/>
        <v>93112124</v>
      </c>
      <c r="C46" s="480" t="s">
        <v>816</v>
      </c>
      <c r="D46" s="596" t="s">
        <v>1016</v>
      </c>
      <c r="E46" s="470" t="s">
        <v>583</v>
      </c>
      <c r="F46" s="477">
        <f t="shared" si="2"/>
        <v>0</v>
      </c>
      <c r="G46" s="482">
        <f>G$40</f>
        <v>0</v>
      </c>
      <c r="H46" s="482">
        <f t="shared" si="5"/>
        <v>0</v>
      </c>
      <c r="I46" s="482">
        <f t="shared" si="5"/>
        <v>0</v>
      </c>
      <c r="J46" s="482">
        <f t="shared" si="5"/>
        <v>0</v>
      </c>
      <c r="K46" s="482">
        <f t="shared" si="5"/>
        <v>0</v>
      </c>
      <c r="L46" s="482">
        <f t="shared" si="5"/>
        <v>0</v>
      </c>
      <c r="M46" s="482">
        <f t="shared" si="5"/>
        <v>0</v>
      </c>
      <c r="N46" s="482">
        <f t="shared" si="5"/>
        <v>0</v>
      </c>
      <c r="O46" s="482">
        <f t="shared" si="5"/>
        <v>0</v>
      </c>
      <c r="P46" s="482">
        <f t="shared" si="5"/>
        <v>0</v>
      </c>
      <c r="Q46" s="482">
        <f t="shared" si="5"/>
        <v>0</v>
      </c>
      <c r="R46" s="482">
        <f t="shared" si="5"/>
        <v>0</v>
      </c>
      <c r="S46" s="482">
        <f t="shared" si="5"/>
        <v>0</v>
      </c>
      <c r="T46" s="482">
        <f t="shared" si="5"/>
        <v>0</v>
      </c>
      <c r="U46" s="482">
        <f t="shared" si="5"/>
        <v>0</v>
      </c>
      <c r="V46" s="482">
        <f t="shared" si="5"/>
        <v>0</v>
      </c>
      <c r="W46" s="482">
        <f t="shared" si="5"/>
        <v>0</v>
      </c>
      <c r="X46" s="482">
        <f t="shared" si="5"/>
        <v>0</v>
      </c>
      <c r="Y46" s="482">
        <f t="shared" si="5"/>
        <v>0</v>
      </c>
      <c r="Z46" s="482">
        <f t="shared" si="5"/>
        <v>0</v>
      </c>
      <c r="AA46" s="482">
        <f t="shared" si="5"/>
        <v>0</v>
      </c>
      <c r="AB46" s="482">
        <f t="shared" si="5"/>
        <v>0</v>
      </c>
      <c r="AC46" s="482">
        <f t="shared" si="5"/>
        <v>0</v>
      </c>
      <c r="AD46" s="482">
        <f t="shared" si="5"/>
        <v>0</v>
      </c>
      <c r="AE46" s="482">
        <f t="shared" si="5"/>
        <v>0</v>
      </c>
      <c r="AF46" s="482">
        <f t="shared" si="5"/>
        <v>0</v>
      </c>
      <c r="AG46" s="482">
        <f t="shared" si="5"/>
        <v>0</v>
      </c>
      <c r="AH46" s="482">
        <f t="shared" si="5"/>
        <v>0</v>
      </c>
      <c r="AI46" s="482">
        <f t="shared" si="5"/>
        <v>0</v>
      </c>
      <c r="AJ46" s="482">
        <f t="shared" si="5"/>
        <v>0</v>
      </c>
      <c r="AK46" s="482">
        <f t="shared" si="5"/>
        <v>0</v>
      </c>
      <c r="AL46" s="482">
        <f t="shared" si="5"/>
        <v>0</v>
      </c>
      <c r="AM46" s="482">
        <f t="shared" si="5"/>
        <v>0</v>
      </c>
      <c r="AN46" s="482">
        <f t="shared" si="5"/>
        <v>0</v>
      </c>
      <c r="AO46" s="482">
        <f t="shared" si="5"/>
        <v>0</v>
      </c>
      <c r="AP46" s="482">
        <f t="shared" si="5"/>
        <v>0</v>
      </c>
      <c r="AQ46" s="482">
        <f t="shared" si="5"/>
        <v>0</v>
      </c>
      <c r="AR46" s="482">
        <f t="shared" si="5"/>
        <v>0</v>
      </c>
      <c r="AS46" s="482">
        <f t="shared" si="5"/>
        <v>0</v>
      </c>
      <c r="AT46" s="482">
        <f t="shared" si="5"/>
        <v>0</v>
      </c>
      <c r="AU46" s="482">
        <f t="shared" si="5"/>
        <v>0</v>
      </c>
      <c r="AV46" s="482">
        <f t="shared" si="5"/>
        <v>0</v>
      </c>
      <c r="AW46" s="482">
        <f t="shared" si="5"/>
        <v>0</v>
      </c>
      <c r="AX46" s="482">
        <f t="shared" si="5"/>
        <v>0</v>
      </c>
      <c r="AY46" s="482">
        <f t="shared" si="5"/>
        <v>0</v>
      </c>
      <c r="AZ46" s="482">
        <f t="shared" si="5"/>
        <v>0</v>
      </c>
      <c r="BA46" s="482">
        <f t="shared" si="5"/>
        <v>0</v>
      </c>
      <c r="BB46" s="482">
        <f t="shared" si="5"/>
        <v>0</v>
      </c>
      <c r="BC46" s="482">
        <f t="shared" si="5"/>
        <v>0</v>
      </c>
      <c r="BD46" s="482">
        <f t="shared" si="5"/>
        <v>0</v>
      </c>
      <c r="BE46" s="482">
        <f t="shared" si="5"/>
        <v>0</v>
      </c>
      <c r="BF46" s="482">
        <f t="shared" si="5"/>
        <v>0</v>
      </c>
      <c r="BG46" s="482">
        <f t="shared" si="5"/>
        <v>0</v>
      </c>
      <c r="BH46" s="482">
        <f t="shared" si="5"/>
        <v>0</v>
      </c>
      <c r="BI46" s="482">
        <f t="shared" si="5"/>
        <v>0</v>
      </c>
      <c r="BJ46" s="482">
        <f t="shared" si="5"/>
        <v>0</v>
      </c>
      <c r="BK46" s="482">
        <f t="shared" si="5"/>
        <v>0</v>
      </c>
      <c r="BL46" s="482">
        <f t="shared" si="5"/>
        <v>0</v>
      </c>
      <c r="BM46" s="482">
        <f t="shared" si="5"/>
        <v>0</v>
      </c>
      <c r="BN46" s="482">
        <f t="shared" si="5"/>
        <v>0</v>
      </c>
      <c r="BO46" s="482">
        <f t="shared" si="5"/>
        <v>0</v>
      </c>
      <c r="BP46" s="482">
        <f t="shared" si="5"/>
        <v>0</v>
      </c>
      <c r="BQ46" s="482">
        <f t="shared" si="5"/>
        <v>0</v>
      </c>
      <c r="BR46" s="482">
        <f t="shared" si="5"/>
        <v>0</v>
      </c>
      <c r="BS46" s="482">
        <f t="shared" si="5"/>
        <v>0</v>
      </c>
      <c r="BT46" s="482">
        <f t="shared" si="6"/>
        <v>0</v>
      </c>
      <c r="BU46" s="482">
        <f t="shared" si="6"/>
        <v>0</v>
      </c>
      <c r="BV46" s="482">
        <f t="shared" si="6"/>
        <v>0</v>
      </c>
      <c r="BW46" s="482">
        <f t="shared" si="6"/>
        <v>0</v>
      </c>
      <c r="BX46" s="482">
        <f t="shared" si="6"/>
        <v>0</v>
      </c>
      <c r="BY46" s="482">
        <f t="shared" si="6"/>
        <v>0</v>
      </c>
      <c r="BZ46" s="482">
        <f t="shared" si="6"/>
        <v>0</v>
      </c>
      <c r="CA46" s="482">
        <f t="shared" si="6"/>
        <v>0</v>
      </c>
      <c r="CB46" s="482">
        <f t="shared" si="6"/>
        <v>0</v>
      </c>
      <c r="CC46" s="482">
        <f t="shared" si="6"/>
        <v>0</v>
      </c>
      <c r="CD46" s="482">
        <f t="shared" si="6"/>
        <v>0</v>
      </c>
      <c r="CE46" s="482">
        <f t="shared" si="6"/>
        <v>0</v>
      </c>
      <c r="CF46" s="482">
        <f t="shared" si="6"/>
        <v>0</v>
      </c>
      <c r="CG46" s="482">
        <f t="shared" si="6"/>
        <v>0</v>
      </c>
      <c r="CH46" s="482">
        <f t="shared" si="6"/>
        <v>0</v>
      </c>
      <c r="CI46" s="482">
        <f t="shared" si="6"/>
        <v>0</v>
      </c>
      <c r="CJ46" s="482">
        <f t="shared" si="6"/>
        <v>0</v>
      </c>
      <c r="CK46" s="482">
        <f t="shared" si="6"/>
        <v>0</v>
      </c>
      <c r="CL46" s="482">
        <f t="shared" si="6"/>
        <v>0</v>
      </c>
      <c r="CM46" s="482">
        <f t="shared" si="6"/>
        <v>0</v>
      </c>
      <c r="CN46" s="482">
        <f t="shared" si="6"/>
        <v>0</v>
      </c>
      <c r="CO46" s="482">
        <f t="shared" si="6"/>
        <v>0</v>
      </c>
      <c r="CP46" s="482">
        <f t="shared" si="6"/>
        <v>0</v>
      </c>
      <c r="CQ46" s="482">
        <f t="shared" si="6"/>
        <v>0</v>
      </c>
      <c r="CR46" s="482">
        <f t="shared" si="6"/>
        <v>0</v>
      </c>
      <c r="CS46" s="482">
        <f t="shared" si="6"/>
        <v>0</v>
      </c>
      <c r="CT46" s="482">
        <f t="shared" si="6"/>
        <v>0</v>
      </c>
      <c r="CU46" s="482">
        <f t="shared" si="6"/>
        <v>0</v>
      </c>
      <c r="CV46" s="482">
        <f t="shared" si="6"/>
        <v>0</v>
      </c>
      <c r="CW46" s="482">
        <f t="shared" si="6"/>
        <v>0</v>
      </c>
      <c r="CX46" s="482">
        <f t="shared" si="6"/>
        <v>0</v>
      </c>
      <c r="CY46" s="482">
        <f t="shared" si="6"/>
        <v>0</v>
      </c>
      <c r="CZ46" s="482">
        <f t="shared" si="6"/>
        <v>0</v>
      </c>
      <c r="DA46" s="482">
        <f t="shared" si="6"/>
        <v>0</v>
      </c>
      <c r="DB46" s="482">
        <f t="shared" si="6"/>
        <v>0</v>
      </c>
      <c r="DC46" s="482">
        <f t="shared" si="6"/>
        <v>0</v>
      </c>
      <c r="DD46" s="482">
        <f t="shared" si="6"/>
        <v>0</v>
      </c>
      <c r="DE46" s="482">
        <f t="shared" si="6"/>
        <v>0</v>
      </c>
      <c r="DF46" s="482">
        <f t="shared" si="6"/>
        <v>0</v>
      </c>
      <c r="DG46" s="482">
        <f t="shared" si="6"/>
        <v>0</v>
      </c>
      <c r="DH46" s="482">
        <f t="shared" si="6"/>
        <v>0</v>
      </c>
      <c r="DI46" s="482">
        <f t="shared" si="6"/>
        <v>0</v>
      </c>
      <c r="DJ46" s="482">
        <f t="shared" si="6"/>
        <v>0</v>
      </c>
      <c r="DK46" s="482">
        <f t="shared" si="6"/>
        <v>0</v>
      </c>
      <c r="DL46" s="482">
        <f t="shared" si="6"/>
        <v>0</v>
      </c>
      <c r="DM46" s="482">
        <f t="shared" si="6"/>
        <v>0</v>
      </c>
      <c r="DN46" s="482">
        <f t="shared" si="6"/>
        <v>0</v>
      </c>
      <c r="DO46" s="482">
        <f t="shared" si="6"/>
        <v>0</v>
      </c>
      <c r="DP46" s="482">
        <f t="shared" si="6"/>
        <v>0</v>
      </c>
      <c r="DQ46" s="482">
        <f t="shared" si="6"/>
        <v>0</v>
      </c>
      <c r="DR46" s="482">
        <f t="shared" si="6"/>
        <v>0</v>
      </c>
      <c r="DS46" s="482">
        <f t="shared" si="6"/>
        <v>0</v>
      </c>
      <c r="DT46" s="482">
        <f t="shared" si="6"/>
        <v>0</v>
      </c>
      <c r="DU46" s="482">
        <f t="shared" si="6"/>
        <v>0</v>
      </c>
      <c r="DV46" s="482">
        <f t="shared" si="6"/>
        <v>0</v>
      </c>
      <c r="DW46" s="141"/>
    </row>
    <row r="47" spans="1:127" s="15" customFormat="1" x14ac:dyDescent="0.25">
      <c r="A47" s="468" t="s">
        <v>551</v>
      </c>
      <c r="B47" s="468" t="str">
        <f t="shared" si="0"/>
        <v>93112124</v>
      </c>
      <c r="C47" s="469" t="s">
        <v>817</v>
      </c>
      <c r="D47" s="596"/>
      <c r="E47" s="470" t="s">
        <v>777</v>
      </c>
      <c r="F47" s="473">
        <f t="shared" si="2"/>
        <v>0</v>
      </c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472"/>
      <c r="BC47" s="472"/>
      <c r="BD47" s="472"/>
      <c r="BE47" s="472"/>
      <c r="BF47" s="472"/>
      <c r="BG47" s="472"/>
      <c r="BH47" s="472"/>
      <c r="BI47" s="472"/>
      <c r="BJ47" s="472"/>
      <c r="BK47" s="472"/>
      <c r="BL47" s="472"/>
      <c r="BM47" s="472"/>
      <c r="BN47" s="472"/>
      <c r="BO47" s="472"/>
      <c r="BP47" s="472"/>
      <c r="BQ47" s="472"/>
      <c r="BR47" s="472"/>
      <c r="BS47" s="472"/>
      <c r="BT47" s="472"/>
      <c r="BU47" s="472"/>
      <c r="BV47" s="472"/>
      <c r="BW47" s="472"/>
      <c r="BX47" s="472"/>
      <c r="BY47" s="472"/>
      <c r="BZ47" s="472"/>
      <c r="CA47" s="472"/>
      <c r="CB47" s="472"/>
      <c r="CC47" s="472"/>
      <c r="CD47" s="472"/>
      <c r="CE47" s="472"/>
      <c r="CF47" s="472"/>
      <c r="CG47" s="472"/>
      <c r="CH47" s="472"/>
      <c r="CI47" s="472"/>
      <c r="CJ47" s="472"/>
      <c r="CK47" s="472"/>
      <c r="CL47" s="472"/>
      <c r="CM47" s="472"/>
      <c r="CN47" s="472"/>
      <c r="CO47" s="472"/>
      <c r="CP47" s="472"/>
      <c r="CQ47" s="472"/>
      <c r="CR47" s="472"/>
      <c r="CS47" s="472"/>
      <c r="CT47" s="472"/>
      <c r="CU47" s="472"/>
      <c r="CV47" s="472"/>
      <c r="CW47" s="472"/>
      <c r="CX47" s="472"/>
      <c r="CY47" s="472"/>
      <c r="CZ47" s="472"/>
      <c r="DA47" s="472"/>
      <c r="DB47" s="472"/>
      <c r="DC47" s="472"/>
      <c r="DD47" s="472"/>
      <c r="DE47" s="472"/>
      <c r="DF47" s="472"/>
      <c r="DG47" s="472"/>
      <c r="DH47" s="472"/>
      <c r="DI47" s="472"/>
      <c r="DJ47" s="472"/>
      <c r="DK47" s="472"/>
      <c r="DL47" s="472"/>
      <c r="DM47" s="472"/>
      <c r="DN47" s="472"/>
      <c r="DO47" s="472"/>
      <c r="DP47" s="472"/>
      <c r="DQ47" s="472"/>
      <c r="DR47" s="472"/>
      <c r="DS47" s="472"/>
      <c r="DT47" s="472"/>
      <c r="DU47" s="472"/>
      <c r="DV47" s="472"/>
      <c r="DW47" s="141"/>
    </row>
    <row r="48" spans="1:1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</row>
    <row r="49" spans="1:6" x14ac:dyDescent="0.25">
      <c r="F49" s="6"/>
    </row>
    <row r="50" spans="1:6" x14ac:dyDescent="0.25">
      <c r="F50" s="6"/>
    </row>
    <row r="51" spans="1:6" x14ac:dyDescent="0.25">
      <c r="F51" s="6"/>
    </row>
    <row r="52" spans="1:6" x14ac:dyDescent="0.25">
      <c r="F52" s="6"/>
    </row>
    <row r="53" spans="1:6" x14ac:dyDescent="0.25">
      <c r="F53" s="6"/>
    </row>
    <row r="54" spans="1:6" x14ac:dyDescent="0.25">
      <c r="A54"/>
      <c r="B54"/>
      <c r="C54"/>
      <c r="D54"/>
      <c r="E54"/>
      <c r="F54" s="6"/>
    </row>
    <row r="55" spans="1:6" x14ac:dyDescent="0.25">
      <c r="A55"/>
      <c r="B55"/>
      <c r="C55"/>
      <c r="D55"/>
      <c r="E55"/>
      <c r="F55" s="6"/>
    </row>
    <row r="56" spans="1:6" x14ac:dyDescent="0.25">
      <c r="A56"/>
      <c r="B56"/>
      <c r="C56"/>
      <c r="D56"/>
      <c r="E56"/>
      <c r="F56" s="6"/>
    </row>
    <row r="57" spans="1:6" x14ac:dyDescent="0.25">
      <c r="A57"/>
      <c r="B57"/>
      <c r="C57"/>
      <c r="D57"/>
      <c r="E57"/>
      <c r="F57" s="6"/>
    </row>
    <row r="58" spans="1:6" x14ac:dyDescent="0.25">
      <c r="A58"/>
      <c r="B58"/>
      <c r="C58"/>
      <c r="D58"/>
      <c r="E58"/>
      <c r="F58" s="6"/>
    </row>
    <row r="59" spans="1:6" x14ac:dyDescent="0.25">
      <c r="A59"/>
      <c r="B59"/>
      <c r="C59"/>
      <c r="D59"/>
      <c r="E59"/>
      <c r="F59" s="6"/>
    </row>
    <row r="60" spans="1:6" x14ac:dyDescent="0.25">
      <c r="A60"/>
      <c r="B60"/>
      <c r="C60"/>
      <c r="D60"/>
      <c r="E60"/>
      <c r="F60" s="6"/>
    </row>
    <row r="61" spans="1:6" x14ac:dyDescent="0.25">
      <c r="A61"/>
      <c r="B61"/>
      <c r="C61"/>
      <c r="D61"/>
      <c r="E61"/>
      <c r="F61" s="6"/>
    </row>
    <row r="62" spans="1:6" x14ac:dyDescent="0.25">
      <c r="A62"/>
      <c r="B62"/>
      <c r="C62"/>
      <c r="D62"/>
      <c r="E62"/>
      <c r="F62" s="6"/>
    </row>
    <row r="64" spans="1:6" x14ac:dyDescent="0.25">
      <c r="A64"/>
      <c r="B64"/>
      <c r="C64"/>
      <c r="D64"/>
      <c r="E64"/>
      <c r="F64" s="6"/>
    </row>
    <row r="65" spans="1:6" x14ac:dyDescent="0.25">
      <c r="A65"/>
      <c r="B65"/>
      <c r="C65"/>
      <c r="D65"/>
      <c r="E65"/>
      <c r="F65" s="6"/>
    </row>
    <row r="66" spans="1:6" x14ac:dyDescent="0.25">
      <c r="A66"/>
      <c r="B66"/>
      <c r="C66"/>
      <c r="D66"/>
      <c r="E66"/>
      <c r="F66" s="6"/>
    </row>
    <row r="67" spans="1:6" x14ac:dyDescent="0.25">
      <c r="A67"/>
      <c r="B67"/>
      <c r="C67"/>
      <c r="D67"/>
      <c r="E67"/>
      <c r="F67" s="6"/>
    </row>
    <row r="68" spans="1:6" x14ac:dyDescent="0.25">
      <c r="A68"/>
      <c r="B68"/>
      <c r="C68"/>
      <c r="D68"/>
      <c r="E68"/>
      <c r="F68" s="6"/>
    </row>
    <row r="69" spans="1:6" x14ac:dyDescent="0.25">
      <c r="A69"/>
      <c r="B69"/>
      <c r="C69"/>
      <c r="D69"/>
      <c r="E69"/>
      <c r="F69" s="6"/>
    </row>
    <row r="70" spans="1:6" x14ac:dyDescent="0.25">
      <c r="A70"/>
      <c r="B70"/>
      <c r="C70"/>
      <c r="D70"/>
      <c r="E70"/>
      <c r="F70" s="6"/>
    </row>
    <row r="71" spans="1:6" x14ac:dyDescent="0.25">
      <c r="A71"/>
      <c r="B71"/>
      <c r="C71"/>
      <c r="D71"/>
      <c r="E71"/>
      <c r="F71" s="6"/>
    </row>
    <row r="72" spans="1:6" x14ac:dyDescent="0.25">
      <c r="A72"/>
      <c r="B72"/>
      <c r="C72"/>
      <c r="D72"/>
      <c r="E72"/>
      <c r="F72" s="6"/>
    </row>
    <row r="73" spans="1:6" x14ac:dyDescent="0.25">
      <c r="A73"/>
      <c r="B73"/>
      <c r="C73"/>
      <c r="D73"/>
      <c r="E73"/>
      <c r="F73" s="6"/>
    </row>
    <row r="74" spans="1:6" x14ac:dyDescent="0.25">
      <c r="A74"/>
      <c r="B74"/>
      <c r="C74"/>
      <c r="D74"/>
      <c r="E74"/>
      <c r="F74" s="6"/>
    </row>
    <row r="75" spans="1:6" x14ac:dyDescent="0.25">
      <c r="A75"/>
      <c r="B75"/>
      <c r="C75"/>
      <c r="D75"/>
      <c r="E75"/>
      <c r="F75" s="6"/>
    </row>
    <row r="76" spans="1:6" x14ac:dyDescent="0.25">
      <c r="A76"/>
      <c r="B76"/>
      <c r="C76"/>
      <c r="D76"/>
      <c r="E76"/>
      <c r="F76" s="6"/>
    </row>
    <row r="77" spans="1:6" x14ac:dyDescent="0.25">
      <c r="A77"/>
      <c r="B77"/>
      <c r="C77"/>
      <c r="D77"/>
      <c r="E77"/>
      <c r="F77" s="6"/>
    </row>
    <row r="78" spans="1:6" x14ac:dyDescent="0.25">
      <c r="A78"/>
      <c r="B78"/>
      <c r="C78"/>
      <c r="D78"/>
      <c r="E78"/>
      <c r="F78" s="6"/>
    </row>
    <row r="79" spans="1:6" x14ac:dyDescent="0.25">
      <c r="A79"/>
      <c r="B79"/>
      <c r="C79"/>
      <c r="D79"/>
      <c r="E79"/>
      <c r="F79" s="6"/>
    </row>
    <row r="80" spans="1:6" x14ac:dyDescent="0.25">
      <c r="A80"/>
      <c r="B80"/>
      <c r="C80"/>
      <c r="D80"/>
      <c r="E80"/>
      <c r="F80" s="6"/>
    </row>
    <row r="81" spans="1:6" x14ac:dyDescent="0.25">
      <c r="A81"/>
      <c r="B81"/>
      <c r="C81"/>
      <c r="D81"/>
      <c r="E81"/>
      <c r="F81" s="6"/>
    </row>
    <row r="82" spans="1:6" x14ac:dyDescent="0.25">
      <c r="A82"/>
      <c r="B82"/>
      <c r="C82"/>
      <c r="D82"/>
      <c r="E82"/>
      <c r="F82" s="6"/>
    </row>
    <row r="83" spans="1:6" x14ac:dyDescent="0.25">
      <c r="A83"/>
      <c r="B83"/>
      <c r="C83"/>
      <c r="D83"/>
      <c r="E83"/>
      <c r="F83" s="6"/>
    </row>
    <row r="84" spans="1:6" x14ac:dyDescent="0.25">
      <c r="A84"/>
      <c r="B84"/>
      <c r="C84"/>
      <c r="D84"/>
      <c r="E84"/>
      <c r="F84" s="6"/>
    </row>
    <row r="85" spans="1:6" x14ac:dyDescent="0.25">
      <c r="A85"/>
      <c r="B85"/>
      <c r="C85"/>
      <c r="D85"/>
      <c r="E85"/>
      <c r="F85" s="6"/>
    </row>
    <row r="86" spans="1:6" x14ac:dyDescent="0.25">
      <c r="A86"/>
      <c r="B86"/>
      <c r="C86"/>
      <c r="D86"/>
      <c r="E86"/>
      <c r="F86" s="6"/>
    </row>
    <row r="87" spans="1:6" x14ac:dyDescent="0.25">
      <c r="A87"/>
      <c r="B87"/>
      <c r="C87"/>
      <c r="D87"/>
      <c r="E87"/>
      <c r="F87" s="6"/>
    </row>
    <row r="88" spans="1:6" x14ac:dyDescent="0.25">
      <c r="A88"/>
      <c r="B88"/>
      <c r="C88"/>
      <c r="D88"/>
      <c r="E88"/>
      <c r="F88" s="6"/>
    </row>
    <row r="89" spans="1:6" x14ac:dyDescent="0.25">
      <c r="A89"/>
      <c r="B89"/>
      <c r="C89"/>
      <c r="D89"/>
      <c r="E89"/>
      <c r="F89" s="6"/>
    </row>
    <row r="132" spans="1:127" s="16" customFormat="1" ht="14.25" x14ac:dyDescent="0.2">
      <c r="E132" s="2"/>
      <c r="DW132" s="138"/>
    </row>
    <row r="133" spans="1:127" s="16" customFormat="1" ht="14.25" x14ac:dyDescent="0.2">
      <c r="E133" s="2"/>
      <c r="DW133" s="138"/>
    </row>
    <row r="138" spans="1:127" s="70" customFormat="1" x14ac:dyDescent="0.25">
      <c r="A138" s="16"/>
      <c r="B138" s="16"/>
      <c r="C138" s="16"/>
      <c r="D138" s="16"/>
      <c r="E138" s="16" t="s">
        <v>574</v>
      </c>
      <c r="F138" s="62"/>
      <c r="DW138" s="157"/>
    </row>
  </sheetData>
  <mergeCells count="24">
    <mergeCell ref="A2:E4"/>
    <mergeCell ref="C28:C29"/>
    <mergeCell ref="D32:D33"/>
    <mergeCell ref="D20:D21"/>
    <mergeCell ref="D40:D41"/>
    <mergeCell ref="D6:D7"/>
    <mergeCell ref="D8:D9"/>
    <mergeCell ref="D12:D13"/>
    <mergeCell ref="D5:E5"/>
    <mergeCell ref="D42:D43"/>
    <mergeCell ref="D46:D47"/>
    <mergeCell ref="D44:D45"/>
    <mergeCell ref="D10:D11"/>
    <mergeCell ref="D14:D15"/>
    <mergeCell ref="D16:D17"/>
    <mergeCell ref="D18:D19"/>
    <mergeCell ref="D22:D23"/>
    <mergeCell ref="D36:D37"/>
    <mergeCell ref="D38:D39"/>
    <mergeCell ref="D26:D27"/>
    <mergeCell ref="D28:D29"/>
    <mergeCell ref="D30:D31"/>
    <mergeCell ref="D34:D35"/>
    <mergeCell ref="D24:D25"/>
  </mergeCells>
  <dataValidations count="1">
    <dataValidation type="decimal" allowBlank="1" showInputMessage="1" showErrorMessage="1" sqref="F6:MX31 F32:F47 DW32:MX47 DW1:DW5">
      <formula1>-1000000000000000000</formula1>
      <formula2>1E+21</formula2>
    </dataValidation>
  </dataValidations>
  <hyperlinks>
    <hyperlink ref="A1" location="Paramétrage!A1" display="Retour vers le paramétrage "/>
    <hyperlink ref="A1:DV1" location="Identification!A1" display="Retour vers l'identificatio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6" tint="-0.499984740745262"/>
    <pageSetUpPr fitToPage="1"/>
  </sheetPr>
  <dimension ref="A1:F79"/>
  <sheetViews>
    <sheetView workbookViewId="0">
      <selection activeCell="A19" sqref="A19"/>
    </sheetView>
  </sheetViews>
  <sheetFormatPr baseColWidth="10" defaultColWidth="11.42578125" defaultRowHeight="15" x14ac:dyDescent="0.25"/>
  <cols>
    <col min="1" max="1" width="20.85546875" style="19" customWidth="1"/>
    <col min="2" max="2" width="41.28515625" customWidth="1"/>
    <col min="3" max="5" width="35" customWidth="1"/>
    <col min="6" max="6" width="33.7109375" customWidth="1"/>
  </cols>
  <sheetData>
    <row r="1" spans="1:5" ht="18" customHeight="1" x14ac:dyDescent="0.25">
      <c r="B1" s="539" t="s">
        <v>0</v>
      </c>
      <c r="C1" s="539"/>
      <c r="D1" s="539"/>
      <c r="E1" s="539"/>
    </row>
    <row r="2" spans="1:5" ht="18" customHeight="1" x14ac:dyDescent="0.25">
      <c r="A2" s="7"/>
      <c r="B2" s="540"/>
      <c r="C2" s="540"/>
      <c r="D2" s="540"/>
      <c r="E2" s="540"/>
    </row>
    <row r="3" spans="1:5" ht="25.5" x14ac:dyDescent="0.25">
      <c r="A3" s="7"/>
      <c r="B3" s="192" t="s">
        <v>707</v>
      </c>
      <c r="C3" s="21" t="s">
        <v>1022</v>
      </c>
      <c r="D3" s="21" t="s">
        <v>1023</v>
      </c>
      <c r="E3" s="21" t="s">
        <v>1024</v>
      </c>
    </row>
    <row r="4" spans="1:5" x14ac:dyDescent="0.25">
      <c r="A4" s="7"/>
      <c r="B4" s="100" t="s">
        <v>1</v>
      </c>
      <c r="C4" s="87"/>
    </row>
    <row r="5" spans="1:5" x14ac:dyDescent="0.25">
      <c r="A5" s="7"/>
      <c r="B5" s="101" t="s">
        <v>2</v>
      </c>
      <c r="C5" s="113"/>
    </row>
    <row r="6" spans="1:5" x14ac:dyDescent="0.25">
      <c r="A6" s="7"/>
      <c r="B6" s="101" t="s">
        <v>666</v>
      </c>
      <c r="C6" s="113"/>
    </row>
    <row r="7" spans="1:5" x14ac:dyDescent="0.25">
      <c r="A7" s="7"/>
      <c r="B7" s="102" t="s">
        <v>3</v>
      </c>
      <c r="C7" s="114"/>
    </row>
    <row r="8" spans="1:5" x14ac:dyDescent="0.25">
      <c r="A8" s="7"/>
    </row>
    <row r="9" spans="1:5" ht="25.5" x14ac:dyDescent="0.25">
      <c r="A9" s="621" t="s">
        <v>706</v>
      </c>
      <c r="B9" s="76" t="s">
        <v>4</v>
      </c>
      <c r="C9" s="63" t="s">
        <v>5</v>
      </c>
      <c r="D9" s="63" t="s">
        <v>6</v>
      </c>
      <c r="E9" s="82" t="s">
        <v>7</v>
      </c>
    </row>
    <row r="10" spans="1:5" x14ac:dyDescent="0.25">
      <c r="A10" s="7" t="s">
        <v>1025</v>
      </c>
      <c r="B10" s="72" t="s">
        <v>8</v>
      </c>
      <c r="C10" s="116"/>
      <c r="D10" s="116"/>
      <c r="E10" s="117"/>
    </row>
    <row r="11" spans="1:5" x14ac:dyDescent="0.25">
      <c r="A11" s="7" t="s">
        <v>1026</v>
      </c>
      <c r="B11" s="72" t="s">
        <v>9</v>
      </c>
      <c r="C11" s="116"/>
      <c r="D11" s="116"/>
      <c r="E11" s="117"/>
    </row>
    <row r="12" spans="1:5" x14ac:dyDescent="0.25">
      <c r="A12" s="7" t="s">
        <v>1027</v>
      </c>
      <c r="B12" s="72" t="s">
        <v>10</v>
      </c>
      <c r="C12" s="116"/>
      <c r="D12" s="116"/>
      <c r="E12" s="117"/>
    </row>
    <row r="13" spans="1:5" x14ac:dyDescent="0.25">
      <c r="A13" s="7" t="s">
        <v>1028</v>
      </c>
      <c r="B13" s="72" t="s">
        <v>11</v>
      </c>
      <c r="C13" s="116"/>
      <c r="D13" s="116"/>
      <c r="E13" s="117"/>
    </row>
    <row r="14" spans="1:5" x14ac:dyDescent="0.25">
      <c r="A14" s="7" t="s">
        <v>1029</v>
      </c>
      <c r="B14" s="72" t="s">
        <v>12</v>
      </c>
      <c r="C14" s="116"/>
      <c r="D14" s="116"/>
      <c r="E14" s="117"/>
    </row>
    <row r="15" spans="1:5" x14ac:dyDescent="0.25">
      <c r="A15" s="7" t="s">
        <v>1033</v>
      </c>
      <c r="B15" s="72" t="s">
        <v>13</v>
      </c>
      <c r="C15" s="118"/>
      <c r="D15" s="118"/>
      <c r="E15" s="119"/>
    </row>
    <row r="16" spans="1:5" x14ac:dyDescent="0.25">
      <c r="A16" s="13"/>
      <c r="B16" s="13"/>
      <c r="C16" s="13"/>
    </row>
    <row r="17" spans="1:6" x14ac:dyDescent="0.25">
      <c r="A17" s="13"/>
      <c r="B17" s="13"/>
      <c r="C17" s="13"/>
    </row>
    <row r="18" spans="1:6" ht="15" customHeight="1" x14ac:dyDescent="0.25">
      <c r="A18" s="7"/>
      <c r="B18" s="541" t="s">
        <v>775</v>
      </c>
      <c r="C18" s="541"/>
    </row>
    <row r="19" spans="1:6" ht="15" customHeight="1" x14ac:dyDescent="0.25">
      <c r="A19" s="7"/>
      <c r="B19" s="103" t="s">
        <v>657</v>
      </c>
      <c r="C19" s="104" t="s">
        <v>1561</v>
      </c>
    </row>
    <row r="20" spans="1:6" ht="15" customHeight="1" x14ac:dyDescent="0.25">
      <c r="A20" s="7"/>
      <c r="B20" s="105"/>
      <c r="C20" s="106"/>
    </row>
    <row r="21" spans="1:6" ht="44.25" customHeight="1" x14ac:dyDescent="0.25">
      <c r="A21" s="7"/>
      <c r="B21" s="539" t="s">
        <v>14</v>
      </c>
      <c r="C21" s="539"/>
      <c r="D21" s="539"/>
      <c r="E21" s="539"/>
    </row>
    <row r="22" spans="1:6" x14ac:dyDescent="0.25">
      <c r="A22" s="7"/>
      <c r="B22" s="27"/>
      <c r="C22" s="27"/>
      <c r="D22" s="65"/>
      <c r="E22" s="65"/>
    </row>
    <row r="23" spans="1:6" x14ac:dyDescent="0.25">
      <c r="A23" s="7"/>
      <c r="B23" s="542" t="s">
        <v>15</v>
      </c>
      <c r="C23" s="542"/>
      <c r="D23" s="542"/>
      <c r="E23" s="50" t="s">
        <v>16</v>
      </c>
      <c r="F23" s="50" t="s">
        <v>770</v>
      </c>
    </row>
    <row r="24" spans="1:6" x14ac:dyDescent="0.25">
      <c r="A24" s="7"/>
      <c r="B24" s="107"/>
      <c r="C24" s="107"/>
      <c r="D24" s="108"/>
      <c r="E24" s="109"/>
      <c r="F24" s="60"/>
    </row>
    <row r="25" spans="1:6" x14ac:dyDescent="0.25">
      <c r="A25" s="7"/>
      <c r="B25" s="61" t="s">
        <v>17</v>
      </c>
      <c r="C25" s="545" t="s">
        <v>18</v>
      </c>
      <c r="D25" s="546"/>
      <c r="E25" s="38" t="s">
        <v>19</v>
      </c>
      <c r="F25" s="60"/>
    </row>
    <row r="26" spans="1:6" x14ac:dyDescent="0.25">
      <c r="A26" s="7"/>
      <c r="B26" s="14"/>
      <c r="C26" s="14"/>
      <c r="D26" s="34"/>
      <c r="E26" s="33"/>
      <c r="F26" s="60"/>
    </row>
    <row r="27" spans="1:6" ht="44.25" customHeight="1" x14ac:dyDescent="0.25">
      <c r="A27" s="7"/>
      <c r="B27" s="91" t="s">
        <v>1556</v>
      </c>
      <c r="C27" s="543" t="s">
        <v>1557</v>
      </c>
      <c r="D27" s="544"/>
      <c r="E27" s="38" t="s">
        <v>1381</v>
      </c>
      <c r="F27" s="60"/>
    </row>
    <row r="28" spans="1:6" x14ac:dyDescent="0.25">
      <c r="A28" s="7"/>
      <c r="B28" s="14"/>
      <c r="C28" s="14"/>
      <c r="D28" s="34"/>
      <c r="E28" s="33"/>
      <c r="F28" s="60"/>
    </row>
    <row r="29" spans="1:6" ht="46.5" customHeight="1" x14ac:dyDescent="0.25">
      <c r="A29" s="7"/>
      <c r="B29" s="170" t="s">
        <v>1555</v>
      </c>
      <c r="C29" s="544" t="s">
        <v>1496</v>
      </c>
      <c r="D29" s="544"/>
      <c r="E29" s="78" t="s">
        <v>1382</v>
      </c>
      <c r="F29" s="169" t="s">
        <v>771</v>
      </c>
    </row>
    <row r="30" spans="1:6" x14ac:dyDescent="0.25">
      <c r="B30" s="14"/>
      <c r="C30" s="14"/>
      <c r="D30" s="34"/>
      <c r="E30" s="33"/>
      <c r="F30" s="60"/>
    </row>
    <row r="31" spans="1:6" ht="34.5" customHeight="1" x14ac:dyDescent="0.25">
      <c r="B31" s="91" t="s">
        <v>1500</v>
      </c>
      <c r="C31" s="543" t="s">
        <v>1501</v>
      </c>
      <c r="D31" s="543"/>
      <c r="E31" s="38" t="s">
        <v>1502</v>
      </c>
      <c r="F31" s="60"/>
    </row>
    <row r="32" spans="1:6" x14ac:dyDescent="0.25">
      <c r="B32" s="14"/>
      <c r="C32" s="14"/>
      <c r="D32" s="34"/>
      <c r="E32" s="33"/>
      <c r="F32" s="60"/>
    </row>
    <row r="33" spans="2:6" ht="15" customHeight="1" x14ac:dyDescent="0.25">
      <c r="B33" s="91" t="s">
        <v>20</v>
      </c>
      <c r="C33" s="544" t="s">
        <v>1497</v>
      </c>
      <c r="D33" s="544"/>
      <c r="E33" s="38" t="s">
        <v>1053</v>
      </c>
      <c r="F33" s="60"/>
    </row>
    <row r="34" spans="2:6" x14ac:dyDescent="0.25">
      <c r="B34" s="14"/>
      <c r="C34" s="14"/>
      <c r="D34" s="34"/>
      <c r="E34" s="33"/>
      <c r="F34" s="60"/>
    </row>
    <row r="35" spans="2:6" ht="33.75" customHeight="1" x14ac:dyDescent="0.25">
      <c r="B35" s="91" t="s">
        <v>1498</v>
      </c>
      <c r="C35" s="547" t="s">
        <v>1499</v>
      </c>
      <c r="D35" s="548"/>
      <c r="E35" s="38" t="s">
        <v>1488</v>
      </c>
      <c r="F35" s="60"/>
    </row>
    <row r="36" spans="2:6" x14ac:dyDescent="0.25">
      <c r="B36" s="14"/>
      <c r="C36" s="14"/>
      <c r="D36" s="34"/>
      <c r="E36" s="33"/>
      <c r="F36" s="60"/>
    </row>
    <row r="37" spans="2:6" ht="15" customHeight="1" x14ac:dyDescent="0.25">
      <c r="B37" s="535" t="s">
        <v>1554</v>
      </c>
      <c r="C37" s="538" t="s">
        <v>21</v>
      </c>
      <c r="D37" s="538"/>
      <c r="E37" s="175" t="s">
        <v>22</v>
      </c>
      <c r="F37" s="60"/>
    </row>
    <row r="38" spans="2:6" x14ac:dyDescent="0.25">
      <c r="B38" s="536"/>
      <c r="C38" s="538" t="s">
        <v>772</v>
      </c>
      <c r="D38" s="538"/>
      <c r="E38" s="175" t="s">
        <v>23</v>
      </c>
      <c r="F38" s="54" t="s">
        <v>773</v>
      </c>
    </row>
    <row r="39" spans="2:6" x14ac:dyDescent="0.25">
      <c r="B39" s="536"/>
      <c r="C39" s="538" t="s">
        <v>774</v>
      </c>
      <c r="D39" s="538"/>
      <c r="E39" s="175" t="s">
        <v>24</v>
      </c>
      <c r="F39" s="54" t="s">
        <v>773</v>
      </c>
    </row>
    <row r="40" spans="2:6" x14ac:dyDescent="0.25">
      <c r="B40" s="537"/>
      <c r="C40" s="538" t="s">
        <v>25</v>
      </c>
      <c r="D40" s="538"/>
      <c r="E40" s="175" t="s">
        <v>26</v>
      </c>
      <c r="F40" s="94"/>
    </row>
    <row r="41" spans="2:6" x14ac:dyDescent="0.25">
      <c r="B41" s="69"/>
      <c r="C41" s="69"/>
      <c r="D41" s="69"/>
      <c r="E41" s="69"/>
      <c r="F41" s="94"/>
    </row>
    <row r="42" spans="2:6" x14ac:dyDescent="0.25">
      <c r="B42" s="69"/>
      <c r="C42" s="69"/>
      <c r="D42" s="69"/>
      <c r="E42" s="69"/>
    </row>
    <row r="43" spans="2:6" x14ac:dyDescent="0.25">
      <c r="B43" s="69"/>
      <c r="C43" s="69"/>
      <c r="D43" s="69"/>
      <c r="E43" s="69"/>
    </row>
    <row r="44" spans="2:6" x14ac:dyDescent="0.25">
      <c r="B44" s="69"/>
      <c r="C44" s="69"/>
      <c r="D44" s="69"/>
      <c r="E44" s="69"/>
    </row>
    <row r="45" spans="2:6" x14ac:dyDescent="0.25">
      <c r="B45" s="69"/>
      <c r="C45" s="69"/>
      <c r="D45" s="69"/>
      <c r="E45" s="69"/>
    </row>
    <row r="46" spans="2:6" x14ac:dyDescent="0.25">
      <c r="B46" s="69"/>
      <c r="C46" s="69"/>
      <c r="D46" s="69"/>
      <c r="E46" s="69"/>
    </row>
    <row r="47" spans="2:6" x14ac:dyDescent="0.25">
      <c r="B47" s="69"/>
      <c r="C47" s="69"/>
      <c r="D47" s="64"/>
      <c r="E47" s="64"/>
    </row>
    <row r="48" spans="2:6" x14ac:dyDescent="0.25">
      <c r="B48" s="69"/>
      <c r="C48" s="69"/>
      <c r="D48" s="64"/>
      <c r="E48" s="64"/>
    </row>
    <row r="49" spans="2:5" x14ac:dyDescent="0.25">
      <c r="B49" s="69"/>
      <c r="C49" s="69"/>
      <c r="D49" s="64"/>
      <c r="E49" s="64"/>
    </row>
    <row r="50" spans="2:5" x14ac:dyDescent="0.25">
      <c r="B50" s="69"/>
      <c r="C50" s="69"/>
      <c r="D50" s="64"/>
      <c r="E50" s="64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</sheetData>
  <mergeCells count="15">
    <mergeCell ref="B37:B40"/>
    <mergeCell ref="C37:D37"/>
    <mergeCell ref="C40:D40"/>
    <mergeCell ref="B1:E2"/>
    <mergeCell ref="B18:C18"/>
    <mergeCell ref="B21:E21"/>
    <mergeCell ref="B23:D23"/>
    <mergeCell ref="C31:D31"/>
    <mergeCell ref="C33:D33"/>
    <mergeCell ref="C38:D38"/>
    <mergeCell ref="C39:D39"/>
    <mergeCell ref="C25:D25"/>
    <mergeCell ref="C27:D27"/>
    <mergeCell ref="C29:D29"/>
    <mergeCell ref="C35:D35"/>
  </mergeCells>
  <conditionalFormatting sqref="C19">
    <cfRule type="cellIs" dxfId="30" priority="3" stopIfTrue="1" operator="equal">
      <formula>""""""</formula>
    </cfRule>
  </conditionalFormatting>
  <hyperlinks>
    <hyperlink ref="E33" location="ETPR!A1" display="ETPR"/>
    <hyperlink ref="E37" location="'Produits par SA'!A1" display="Produits par SA"/>
    <hyperlink ref="E38" location="ID_Urgences!A1" display="ID_Urgences"/>
    <hyperlink ref="E39" location="SAU_SMUR_ATU!A1" display="SAU_SMUR_ATU"/>
    <hyperlink ref="E40" location="'LGG sur SAMT'!A1" display="LGG sur SAMT"/>
    <hyperlink ref="E35" location="cle_UO!A1" display="cle_UO"/>
    <hyperlink ref="E25" location="CRP!A1" display="Charges et produits du CRP"/>
    <hyperlink ref="E29" location="cpte_CN!A1" display="cpte_CN"/>
    <hyperlink ref="E31" location="C_ind!A1" display="C_ind"/>
    <hyperlink ref="E27" location="CN!A1" display="CN"/>
  </hyperlink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A1:WVI517"/>
  <sheetViews>
    <sheetView zoomScale="85" zoomScaleNormal="85" workbookViewId="0">
      <selection sqref="A1:XFD1"/>
    </sheetView>
  </sheetViews>
  <sheetFormatPr baseColWidth="10" defaultColWidth="11.42578125" defaultRowHeight="14.25" x14ac:dyDescent="0.25"/>
  <cols>
    <col min="1" max="2" width="13.85546875" style="30" customWidth="1"/>
    <col min="3" max="3" width="9.85546875" style="30" customWidth="1"/>
    <col min="4" max="4" width="7.7109375" style="30" customWidth="1"/>
    <col min="5" max="5" width="38.140625" style="56" customWidth="1"/>
    <col min="6" max="6" width="8.28515625" style="30" customWidth="1"/>
    <col min="7" max="7" width="18.42578125" style="30" customWidth="1"/>
    <col min="8" max="8" width="50.7109375" style="56" customWidth="1"/>
    <col min="9" max="10" width="23.5703125" style="30" customWidth="1"/>
    <col min="11" max="11" width="24.85546875" style="30" customWidth="1"/>
    <col min="12" max="12" width="25.85546875" style="30" customWidth="1"/>
    <col min="13" max="14" width="64.7109375" style="30" customWidth="1"/>
    <col min="15" max="17" width="10.140625" style="30" customWidth="1"/>
    <col min="18" max="256" width="11.42578125" style="30"/>
    <col min="257" max="257" width="11.42578125" style="30" hidden="1" customWidth="1"/>
    <col min="258" max="258" width="11.42578125" style="30" customWidth="1"/>
    <col min="259" max="259" width="8.28515625" style="30" customWidth="1"/>
    <col min="260" max="260" width="7.7109375" style="30" customWidth="1"/>
    <col min="261" max="261" width="38.140625" style="30" customWidth="1"/>
    <col min="262" max="262" width="8.28515625" style="30" customWidth="1"/>
    <col min="263" max="263" width="12.85546875" style="30" customWidth="1"/>
    <col min="264" max="264" width="37.28515625" style="30" customWidth="1"/>
    <col min="265" max="265" width="23.5703125" style="30" customWidth="1"/>
    <col min="266" max="266" width="24.85546875" style="30" customWidth="1"/>
    <col min="267" max="267" width="25.85546875" style="30" customWidth="1"/>
    <col min="268" max="268" width="106.28515625" style="30" customWidth="1"/>
    <col min="269" max="269" width="64.7109375" style="30" customWidth="1"/>
    <col min="270" max="270" width="11.42578125" style="30"/>
    <col min="271" max="273" width="10.140625" style="30" customWidth="1"/>
    <col min="274" max="512" width="11.42578125" style="30"/>
    <col min="513" max="513" width="11.42578125" style="30" hidden="1" customWidth="1"/>
    <col min="514" max="514" width="11.42578125" style="30" customWidth="1"/>
    <col min="515" max="515" width="8.28515625" style="30" customWidth="1"/>
    <col min="516" max="516" width="7.7109375" style="30" customWidth="1"/>
    <col min="517" max="517" width="38.140625" style="30" customWidth="1"/>
    <col min="518" max="518" width="8.28515625" style="30" customWidth="1"/>
    <col min="519" max="519" width="12.85546875" style="30" customWidth="1"/>
    <col min="520" max="520" width="37.28515625" style="30" customWidth="1"/>
    <col min="521" max="521" width="23.5703125" style="30" customWidth="1"/>
    <col min="522" max="522" width="24.85546875" style="30" customWidth="1"/>
    <col min="523" max="523" width="25.85546875" style="30" customWidth="1"/>
    <col min="524" max="524" width="106.28515625" style="30" customWidth="1"/>
    <col min="525" max="525" width="64.7109375" style="30" customWidth="1"/>
    <col min="526" max="526" width="11.42578125" style="30"/>
    <col min="527" max="529" width="10.140625" style="30" customWidth="1"/>
    <col min="530" max="768" width="11.42578125" style="30"/>
    <col min="769" max="769" width="11.42578125" style="30" hidden="1" customWidth="1"/>
    <col min="770" max="770" width="11.42578125" style="30" customWidth="1"/>
    <col min="771" max="771" width="8.28515625" style="30" customWidth="1"/>
    <col min="772" max="772" width="7.7109375" style="30" customWidth="1"/>
    <col min="773" max="773" width="38.140625" style="30" customWidth="1"/>
    <col min="774" max="774" width="8.28515625" style="30" customWidth="1"/>
    <col min="775" max="775" width="12.85546875" style="30" customWidth="1"/>
    <col min="776" max="776" width="37.28515625" style="30" customWidth="1"/>
    <col min="777" max="777" width="23.5703125" style="30" customWidth="1"/>
    <col min="778" max="778" width="24.85546875" style="30" customWidth="1"/>
    <col min="779" max="779" width="25.85546875" style="30" customWidth="1"/>
    <col min="780" max="780" width="106.28515625" style="30" customWidth="1"/>
    <col min="781" max="781" width="64.7109375" style="30" customWidth="1"/>
    <col min="782" max="782" width="11.42578125" style="30"/>
    <col min="783" max="785" width="10.140625" style="30" customWidth="1"/>
    <col min="786" max="1024" width="11.42578125" style="30"/>
    <col min="1025" max="1025" width="11.42578125" style="30" hidden="1" customWidth="1"/>
    <col min="1026" max="1026" width="11.42578125" style="30" customWidth="1"/>
    <col min="1027" max="1027" width="8.28515625" style="30" customWidth="1"/>
    <col min="1028" max="1028" width="7.7109375" style="30" customWidth="1"/>
    <col min="1029" max="1029" width="38.140625" style="30" customWidth="1"/>
    <col min="1030" max="1030" width="8.28515625" style="30" customWidth="1"/>
    <col min="1031" max="1031" width="12.85546875" style="30" customWidth="1"/>
    <col min="1032" max="1032" width="37.28515625" style="30" customWidth="1"/>
    <col min="1033" max="1033" width="23.5703125" style="30" customWidth="1"/>
    <col min="1034" max="1034" width="24.85546875" style="30" customWidth="1"/>
    <col min="1035" max="1035" width="25.85546875" style="30" customWidth="1"/>
    <col min="1036" max="1036" width="106.28515625" style="30" customWidth="1"/>
    <col min="1037" max="1037" width="64.7109375" style="30" customWidth="1"/>
    <col min="1038" max="1038" width="11.42578125" style="30"/>
    <col min="1039" max="1041" width="10.140625" style="30" customWidth="1"/>
    <col min="1042" max="1280" width="11.42578125" style="30"/>
    <col min="1281" max="1281" width="11.42578125" style="30" hidden="1" customWidth="1"/>
    <col min="1282" max="1282" width="11.42578125" style="30" customWidth="1"/>
    <col min="1283" max="1283" width="8.28515625" style="30" customWidth="1"/>
    <col min="1284" max="1284" width="7.7109375" style="30" customWidth="1"/>
    <col min="1285" max="1285" width="38.140625" style="30" customWidth="1"/>
    <col min="1286" max="1286" width="8.28515625" style="30" customWidth="1"/>
    <col min="1287" max="1287" width="12.85546875" style="30" customWidth="1"/>
    <col min="1288" max="1288" width="37.28515625" style="30" customWidth="1"/>
    <col min="1289" max="1289" width="23.5703125" style="30" customWidth="1"/>
    <col min="1290" max="1290" width="24.85546875" style="30" customWidth="1"/>
    <col min="1291" max="1291" width="25.85546875" style="30" customWidth="1"/>
    <col min="1292" max="1292" width="106.28515625" style="30" customWidth="1"/>
    <col min="1293" max="1293" width="64.7109375" style="30" customWidth="1"/>
    <col min="1294" max="1294" width="11.42578125" style="30"/>
    <col min="1295" max="1297" width="10.140625" style="30" customWidth="1"/>
    <col min="1298" max="1536" width="11.42578125" style="30"/>
    <col min="1537" max="1537" width="11.42578125" style="30" hidden="1" customWidth="1"/>
    <col min="1538" max="1538" width="11.42578125" style="30" customWidth="1"/>
    <col min="1539" max="1539" width="8.28515625" style="30" customWidth="1"/>
    <col min="1540" max="1540" width="7.7109375" style="30" customWidth="1"/>
    <col min="1541" max="1541" width="38.140625" style="30" customWidth="1"/>
    <col min="1542" max="1542" width="8.28515625" style="30" customWidth="1"/>
    <col min="1543" max="1543" width="12.85546875" style="30" customWidth="1"/>
    <col min="1544" max="1544" width="37.28515625" style="30" customWidth="1"/>
    <col min="1545" max="1545" width="23.5703125" style="30" customWidth="1"/>
    <col min="1546" max="1546" width="24.85546875" style="30" customWidth="1"/>
    <col min="1547" max="1547" width="25.85546875" style="30" customWidth="1"/>
    <col min="1548" max="1548" width="106.28515625" style="30" customWidth="1"/>
    <col min="1549" max="1549" width="64.7109375" style="30" customWidth="1"/>
    <col min="1550" max="1550" width="11.42578125" style="30"/>
    <col min="1551" max="1553" width="10.140625" style="30" customWidth="1"/>
    <col min="1554" max="1792" width="11.42578125" style="30"/>
    <col min="1793" max="1793" width="11.42578125" style="30" hidden="1" customWidth="1"/>
    <col min="1794" max="1794" width="11.42578125" style="30" customWidth="1"/>
    <col min="1795" max="1795" width="8.28515625" style="30" customWidth="1"/>
    <col min="1796" max="1796" width="7.7109375" style="30" customWidth="1"/>
    <col min="1797" max="1797" width="38.140625" style="30" customWidth="1"/>
    <col min="1798" max="1798" width="8.28515625" style="30" customWidth="1"/>
    <col min="1799" max="1799" width="12.85546875" style="30" customWidth="1"/>
    <col min="1800" max="1800" width="37.28515625" style="30" customWidth="1"/>
    <col min="1801" max="1801" width="23.5703125" style="30" customWidth="1"/>
    <col min="1802" max="1802" width="24.85546875" style="30" customWidth="1"/>
    <col min="1803" max="1803" width="25.85546875" style="30" customWidth="1"/>
    <col min="1804" max="1804" width="106.28515625" style="30" customWidth="1"/>
    <col min="1805" max="1805" width="64.7109375" style="30" customWidth="1"/>
    <col min="1806" max="1806" width="11.42578125" style="30"/>
    <col min="1807" max="1809" width="10.140625" style="30" customWidth="1"/>
    <col min="1810" max="2048" width="11.42578125" style="30"/>
    <col min="2049" max="2049" width="11.42578125" style="30" hidden="1" customWidth="1"/>
    <col min="2050" max="2050" width="11.42578125" style="30" customWidth="1"/>
    <col min="2051" max="2051" width="8.28515625" style="30" customWidth="1"/>
    <col min="2052" max="2052" width="7.7109375" style="30" customWidth="1"/>
    <col min="2053" max="2053" width="38.140625" style="30" customWidth="1"/>
    <col min="2054" max="2054" width="8.28515625" style="30" customWidth="1"/>
    <col min="2055" max="2055" width="12.85546875" style="30" customWidth="1"/>
    <col min="2056" max="2056" width="37.28515625" style="30" customWidth="1"/>
    <col min="2057" max="2057" width="23.5703125" style="30" customWidth="1"/>
    <col min="2058" max="2058" width="24.85546875" style="30" customWidth="1"/>
    <col min="2059" max="2059" width="25.85546875" style="30" customWidth="1"/>
    <col min="2060" max="2060" width="106.28515625" style="30" customWidth="1"/>
    <col min="2061" max="2061" width="64.7109375" style="30" customWidth="1"/>
    <col min="2062" max="2062" width="11.42578125" style="30"/>
    <col min="2063" max="2065" width="10.140625" style="30" customWidth="1"/>
    <col min="2066" max="2304" width="11.42578125" style="30"/>
    <col min="2305" max="2305" width="11.42578125" style="30" hidden="1" customWidth="1"/>
    <col min="2306" max="2306" width="11.42578125" style="30" customWidth="1"/>
    <col min="2307" max="2307" width="8.28515625" style="30" customWidth="1"/>
    <col min="2308" max="2308" width="7.7109375" style="30" customWidth="1"/>
    <col min="2309" max="2309" width="38.140625" style="30" customWidth="1"/>
    <col min="2310" max="2310" width="8.28515625" style="30" customWidth="1"/>
    <col min="2311" max="2311" width="12.85546875" style="30" customWidth="1"/>
    <col min="2312" max="2312" width="37.28515625" style="30" customWidth="1"/>
    <col min="2313" max="2313" width="23.5703125" style="30" customWidth="1"/>
    <col min="2314" max="2314" width="24.85546875" style="30" customWidth="1"/>
    <col min="2315" max="2315" width="25.85546875" style="30" customWidth="1"/>
    <col min="2316" max="2316" width="106.28515625" style="30" customWidth="1"/>
    <col min="2317" max="2317" width="64.7109375" style="30" customWidth="1"/>
    <col min="2318" max="2318" width="11.42578125" style="30"/>
    <col min="2319" max="2321" width="10.140625" style="30" customWidth="1"/>
    <col min="2322" max="2560" width="11.42578125" style="30"/>
    <col min="2561" max="2561" width="11.42578125" style="30" hidden="1" customWidth="1"/>
    <col min="2562" max="2562" width="11.42578125" style="30" customWidth="1"/>
    <col min="2563" max="2563" width="8.28515625" style="30" customWidth="1"/>
    <col min="2564" max="2564" width="7.7109375" style="30" customWidth="1"/>
    <col min="2565" max="2565" width="38.140625" style="30" customWidth="1"/>
    <col min="2566" max="2566" width="8.28515625" style="30" customWidth="1"/>
    <col min="2567" max="2567" width="12.85546875" style="30" customWidth="1"/>
    <col min="2568" max="2568" width="37.28515625" style="30" customWidth="1"/>
    <col min="2569" max="2569" width="23.5703125" style="30" customWidth="1"/>
    <col min="2570" max="2570" width="24.85546875" style="30" customWidth="1"/>
    <col min="2571" max="2571" width="25.85546875" style="30" customWidth="1"/>
    <col min="2572" max="2572" width="106.28515625" style="30" customWidth="1"/>
    <col min="2573" max="2573" width="64.7109375" style="30" customWidth="1"/>
    <col min="2574" max="2574" width="11.42578125" style="30"/>
    <col min="2575" max="2577" width="10.140625" style="30" customWidth="1"/>
    <col min="2578" max="2816" width="11.42578125" style="30"/>
    <col min="2817" max="2817" width="11.42578125" style="30" hidden="1" customWidth="1"/>
    <col min="2818" max="2818" width="11.42578125" style="30" customWidth="1"/>
    <col min="2819" max="2819" width="8.28515625" style="30" customWidth="1"/>
    <col min="2820" max="2820" width="7.7109375" style="30" customWidth="1"/>
    <col min="2821" max="2821" width="38.140625" style="30" customWidth="1"/>
    <col min="2822" max="2822" width="8.28515625" style="30" customWidth="1"/>
    <col min="2823" max="2823" width="12.85546875" style="30" customWidth="1"/>
    <col min="2824" max="2824" width="37.28515625" style="30" customWidth="1"/>
    <col min="2825" max="2825" width="23.5703125" style="30" customWidth="1"/>
    <col min="2826" max="2826" width="24.85546875" style="30" customWidth="1"/>
    <col min="2827" max="2827" width="25.85546875" style="30" customWidth="1"/>
    <col min="2828" max="2828" width="106.28515625" style="30" customWidth="1"/>
    <col min="2829" max="2829" width="64.7109375" style="30" customWidth="1"/>
    <col min="2830" max="2830" width="11.42578125" style="30"/>
    <col min="2831" max="2833" width="10.140625" style="30" customWidth="1"/>
    <col min="2834" max="3072" width="11.42578125" style="30"/>
    <col min="3073" max="3073" width="11.42578125" style="30" hidden="1" customWidth="1"/>
    <col min="3074" max="3074" width="11.42578125" style="30" customWidth="1"/>
    <col min="3075" max="3075" width="8.28515625" style="30" customWidth="1"/>
    <col min="3076" max="3076" width="7.7109375" style="30" customWidth="1"/>
    <col min="3077" max="3077" width="38.140625" style="30" customWidth="1"/>
    <col min="3078" max="3078" width="8.28515625" style="30" customWidth="1"/>
    <col min="3079" max="3079" width="12.85546875" style="30" customWidth="1"/>
    <col min="3080" max="3080" width="37.28515625" style="30" customWidth="1"/>
    <col min="3081" max="3081" width="23.5703125" style="30" customWidth="1"/>
    <col min="3082" max="3082" width="24.85546875" style="30" customWidth="1"/>
    <col min="3083" max="3083" width="25.85546875" style="30" customWidth="1"/>
    <col min="3084" max="3084" width="106.28515625" style="30" customWidth="1"/>
    <col min="3085" max="3085" width="64.7109375" style="30" customWidth="1"/>
    <col min="3086" max="3086" width="11.42578125" style="30"/>
    <col min="3087" max="3089" width="10.140625" style="30" customWidth="1"/>
    <col min="3090" max="3328" width="11.42578125" style="30"/>
    <col min="3329" max="3329" width="11.42578125" style="30" hidden="1" customWidth="1"/>
    <col min="3330" max="3330" width="11.42578125" style="30" customWidth="1"/>
    <col min="3331" max="3331" width="8.28515625" style="30" customWidth="1"/>
    <col min="3332" max="3332" width="7.7109375" style="30" customWidth="1"/>
    <col min="3333" max="3333" width="38.140625" style="30" customWidth="1"/>
    <col min="3334" max="3334" width="8.28515625" style="30" customWidth="1"/>
    <col min="3335" max="3335" width="12.85546875" style="30" customWidth="1"/>
    <col min="3336" max="3336" width="37.28515625" style="30" customWidth="1"/>
    <col min="3337" max="3337" width="23.5703125" style="30" customWidth="1"/>
    <col min="3338" max="3338" width="24.85546875" style="30" customWidth="1"/>
    <col min="3339" max="3339" width="25.85546875" style="30" customWidth="1"/>
    <col min="3340" max="3340" width="106.28515625" style="30" customWidth="1"/>
    <col min="3341" max="3341" width="64.7109375" style="30" customWidth="1"/>
    <col min="3342" max="3342" width="11.42578125" style="30"/>
    <col min="3343" max="3345" width="10.140625" style="30" customWidth="1"/>
    <col min="3346" max="3584" width="11.42578125" style="30"/>
    <col min="3585" max="3585" width="11.42578125" style="30" hidden="1" customWidth="1"/>
    <col min="3586" max="3586" width="11.42578125" style="30" customWidth="1"/>
    <col min="3587" max="3587" width="8.28515625" style="30" customWidth="1"/>
    <col min="3588" max="3588" width="7.7109375" style="30" customWidth="1"/>
    <col min="3589" max="3589" width="38.140625" style="30" customWidth="1"/>
    <col min="3590" max="3590" width="8.28515625" style="30" customWidth="1"/>
    <col min="3591" max="3591" width="12.85546875" style="30" customWidth="1"/>
    <col min="3592" max="3592" width="37.28515625" style="30" customWidth="1"/>
    <col min="3593" max="3593" width="23.5703125" style="30" customWidth="1"/>
    <col min="3594" max="3594" width="24.85546875" style="30" customWidth="1"/>
    <col min="3595" max="3595" width="25.85546875" style="30" customWidth="1"/>
    <col min="3596" max="3596" width="106.28515625" style="30" customWidth="1"/>
    <col min="3597" max="3597" width="64.7109375" style="30" customWidth="1"/>
    <col min="3598" max="3598" width="11.42578125" style="30"/>
    <col min="3599" max="3601" width="10.140625" style="30" customWidth="1"/>
    <col min="3602" max="3840" width="11.42578125" style="30"/>
    <col min="3841" max="3841" width="11.42578125" style="30" hidden="1" customWidth="1"/>
    <col min="3842" max="3842" width="11.42578125" style="30" customWidth="1"/>
    <col min="3843" max="3843" width="8.28515625" style="30" customWidth="1"/>
    <col min="3844" max="3844" width="7.7109375" style="30" customWidth="1"/>
    <col min="3845" max="3845" width="38.140625" style="30" customWidth="1"/>
    <col min="3846" max="3846" width="8.28515625" style="30" customWidth="1"/>
    <col min="3847" max="3847" width="12.85546875" style="30" customWidth="1"/>
    <col min="3848" max="3848" width="37.28515625" style="30" customWidth="1"/>
    <col min="3849" max="3849" width="23.5703125" style="30" customWidth="1"/>
    <col min="3850" max="3850" width="24.85546875" style="30" customWidth="1"/>
    <col min="3851" max="3851" width="25.85546875" style="30" customWidth="1"/>
    <col min="3852" max="3852" width="106.28515625" style="30" customWidth="1"/>
    <col min="3853" max="3853" width="64.7109375" style="30" customWidth="1"/>
    <col min="3854" max="3854" width="11.42578125" style="30"/>
    <col min="3855" max="3857" width="10.140625" style="30" customWidth="1"/>
    <col min="3858" max="4096" width="11.42578125" style="30"/>
    <col min="4097" max="4097" width="11.42578125" style="30" hidden="1" customWidth="1"/>
    <col min="4098" max="4098" width="11.42578125" style="30" customWidth="1"/>
    <col min="4099" max="4099" width="8.28515625" style="30" customWidth="1"/>
    <col min="4100" max="4100" width="7.7109375" style="30" customWidth="1"/>
    <col min="4101" max="4101" width="38.140625" style="30" customWidth="1"/>
    <col min="4102" max="4102" width="8.28515625" style="30" customWidth="1"/>
    <col min="4103" max="4103" width="12.85546875" style="30" customWidth="1"/>
    <col min="4104" max="4104" width="37.28515625" style="30" customWidth="1"/>
    <col min="4105" max="4105" width="23.5703125" style="30" customWidth="1"/>
    <col min="4106" max="4106" width="24.85546875" style="30" customWidth="1"/>
    <col min="4107" max="4107" width="25.85546875" style="30" customWidth="1"/>
    <col min="4108" max="4108" width="106.28515625" style="30" customWidth="1"/>
    <col min="4109" max="4109" width="64.7109375" style="30" customWidth="1"/>
    <col min="4110" max="4110" width="11.42578125" style="30"/>
    <col min="4111" max="4113" width="10.140625" style="30" customWidth="1"/>
    <col min="4114" max="4352" width="11.42578125" style="30"/>
    <col min="4353" max="4353" width="11.42578125" style="30" hidden="1" customWidth="1"/>
    <col min="4354" max="4354" width="11.42578125" style="30" customWidth="1"/>
    <col min="4355" max="4355" width="8.28515625" style="30" customWidth="1"/>
    <col min="4356" max="4356" width="7.7109375" style="30" customWidth="1"/>
    <col min="4357" max="4357" width="38.140625" style="30" customWidth="1"/>
    <col min="4358" max="4358" width="8.28515625" style="30" customWidth="1"/>
    <col min="4359" max="4359" width="12.85546875" style="30" customWidth="1"/>
    <col min="4360" max="4360" width="37.28515625" style="30" customWidth="1"/>
    <col min="4361" max="4361" width="23.5703125" style="30" customWidth="1"/>
    <col min="4362" max="4362" width="24.85546875" style="30" customWidth="1"/>
    <col min="4363" max="4363" width="25.85546875" style="30" customWidth="1"/>
    <col min="4364" max="4364" width="106.28515625" style="30" customWidth="1"/>
    <col min="4365" max="4365" width="64.7109375" style="30" customWidth="1"/>
    <col min="4366" max="4366" width="11.42578125" style="30"/>
    <col min="4367" max="4369" width="10.140625" style="30" customWidth="1"/>
    <col min="4370" max="4608" width="11.42578125" style="30"/>
    <col min="4609" max="4609" width="11.42578125" style="30" hidden="1" customWidth="1"/>
    <col min="4610" max="4610" width="11.42578125" style="30" customWidth="1"/>
    <col min="4611" max="4611" width="8.28515625" style="30" customWidth="1"/>
    <col min="4612" max="4612" width="7.7109375" style="30" customWidth="1"/>
    <col min="4613" max="4613" width="38.140625" style="30" customWidth="1"/>
    <col min="4614" max="4614" width="8.28515625" style="30" customWidth="1"/>
    <col min="4615" max="4615" width="12.85546875" style="30" customWidth="1"/>
    <col min="4616" max="4616" width="37.28515625" style="30" customWidth="1"/>
    <col min="4617" max="4617" width="23.5703125" style="30" customWidth="1"/>
    <col min="4618" max="4618" width="24.85546875" style="30" customWidth="1"/>
    <col min="4619" max="4619" width="25.85546875" style="30" customWidth="1"/>
    <col min="4620" max="4620" width="106.28515625" style="30" customWidth="1"/>
    <col min="4621" max="4621" width="64.7109375" style="30" customWidth="1"/>
    <col min="4622" max="4622" width="11.42578125" style="30"/>
    <col min="4623" max="4625" width="10.140625" style="30" customWidth="1"/>
    <col min="4626" max="4864" width="11.42578125" style="30"/>
    <col min="4865" max="4865" width="11.42578125" style="30" hidden="1" customWidth="1"/>
    <col min="4866" max="4866" width="11.42578125" style="30" customWidth="1"/>
    <col min="4867" max="4867" width="8.28515625" style="30" customWidth="1"/>
    <col min="4868" max="4868" width="7.7109375" style="30" customWidth="1"/>
    <col min="4869" max="4869" width="38.140625" style="30" customWidth="1"/>
    <col min="4870" max="4870" width="8.28515625" style="30" customWidth="1"/>
    <col min="4871" max="4871" width="12.85546875" style="30" customWidth="1"/>
    <col min="4872" max="4872" width="37.28515625" style="30" customWidth="1"/>
    <col min="4873" max="4873" width="23.5703125" style="30" customWidth="1"/>
    <col min="4874" max="4874" width="24.85546875" style="30" customWidth="1"/>
    <col min="4875" max="4875" width="25.85546875" style="30" customWidth="1"/>
    <col min="4876" max="4876" width="106.28515625" style="30" customWidth="1"/>
    <col min="4877" max="4877" width="64.7109375" style="30" customWidth="1"/>
    <col min="4878" max="4878" width="11.42578125" style="30"/>
    <col min="4879" max="4881" width="10.140625" style="30" customWidth="1"/>
    <col min="4882" max="5120" width="11.42578125" style="30"/>
    <col min="5121" max="5121" width="11.42578125" style="30" hidden="1" customWidth="1"/>
    <col min="5122" max="5122" width="11.42578125" style="30" customWidth="1"/>
    <col min="5123" max="5123" width="8.28515625" style="30" customWidth="1"/>
    <col min="5124" max="5124" width="7.7109375" style="30" customWidth="1"/>
    <col min="5125" max="5125" width="38.140625" style="30" customWidth="1"/>
    <col min="5126" max="5126" width="8.28515625" style="30" customWidth="1"/>
    <col min="5127" max="5127" width="12.85546875" style="30" customWidth="1"/>
    <col min="5128" max="5128" width="37.28515625" style="30" customWidth="1"/>
    <col min="5129" max="5129" width="23.5703125" style="30" customWidth="1"/>
    <col min="5130" max="5130" width="24.85546875" style="30" customWidth="1"/>
    <col min="5131" max="5131" width="25.85546875" style="30" customWidth="1"/>
    <col min="5132" max="5132" width="106.28515625" style="30" customWidth="1"/>
    <col min="5133" max="5133" width="64.7109375" style="30" customWidth="1"/>
    <col min="5134" max="5134" width="11.42578125" style="30"/>
    <col min="5135" max="5137" width="10.140625" style="30" customWidth="1"/>
    <col min="5138" max="5376" width="11.42578125" style="30"/>
    <col min="5377" max="5377" width="11.42578125" style="30" hidden="1" customWidth="1"/>
    <col min="5378" max="5378" width="11.42578125" style="30" customWidth="1"/>
    <col min="5379" max="5379" width="8.28515625" style="30" customWidth="1"/>
    <col min="5380" max="5380" width="7.7109375" style="30" customWidth="1"/>
    <col min="5381" max="5381" width="38.140625" style="30" customWidth="1"/>
    <col min="5382" max="5382" width="8.28515625" style="30" customWidth="1"/>
    <col min="5383" max="5383" width="12.85546875" style="30" customWidth="1"/>
    <col min="5384" max="5384" width="37.28515625" style="30" customWidth="1"/>
    <col min="5385" max="5385" width="23.5703125" style="30" customWidth="1"/>
    <col min="5386" max="5386" width="24.85546875" style="30" customWidth="1"/>
    <col min="5387" max="5387" width="25.85546875" style="30" customWidth="1"/>
    <col min="5388" max="5388" width="106.28515625" style="30" customWidth="1"/>
    <col min="5389" max="5389" width="64.7109375" style="30" customWidth="1"/>
    <col min="5390" max="5390" width="11.42578125" style="30"/>
    <col min="5391" max="5393" width="10.140625" style="30" customWidth="1"/>
    <col min="5394" max="5632" width="11.42578125" style="30"/>
    <col min="5633" max="5633" width="11.42578125" style="30" hidden="1" customWidth="1"/>
    <col min="5634" max="5634" width="11.42578125" style="30" customWidth="1"/>
    <col min="5635" max="5635" width="8.28515625" style="30" customWidth="1"/>
    <col min="5636" max="5636" width="7.7109375" style="30" customWidth="1"/>
    <col min="5637" max="5637" width="38.140625" style="30" customWidth="1"/>
    <col min="5638" max="5638" width="8.28515625" style="30" customWidth="1"/>
    <col min="5639" max="5639" width="12.85546875" style="30" customWidth="1"/>
    <col min="5640" max="5640" width="37.28515625" style="30" customWidth="1"/>
    <col min="5641" max="5641" width="23.5703125" style="30" customWidth="1"/>
    <col min="5642" max="5642" width="24.85546875" style="30" customWidth="1"/>
    <col min="5643" max="5643" width="25.85546875" style="30" customWidth="1"/>
    <col min="5644" max="5644" width="106.28515625" style="30" customWidth="1"/>
    <col min="5645" max="5645" width="64.7109375" style="30" customWidth="1"/>
    <col min="5646" max="5646" width="11.42578125" style="30"/>
    <col min="5647" max="5649" width="10.140625" style="30" customWidth="1"/>
    <col min="5650" max="5888" width="11.42578125" style="30"/>
    <col min="5889" max="5889" width="11.42578125" style="30" hidden="1" customWidth="1"/>
    <col min="5890" max="5890" width="11.42578125" style="30" customWidth="1"/>
    <col min="5891" max="5891" width="8.28515625" style="30" customWidth="1"/>
    <col min="5892" max="5892" width="7.7109375" style="30" customWidth="1"/>
    <col min="5893" max="5893" width="38.140625" style="30" customWidth="1"/>
    <col min="5894" max="5894" width="8.28515625" style="30" customWidth="1"/>
    <col min="5895" max="5895" width="12.85546875" style="30" customWidth="1"/>
    <col min="5896" max="5896" width="37.28515625" style="30" customWidth="1"/>
    <col min="5897" max="5897" width="23.5703125" style="30" customWidth="1"/>
    <col min="5898" max="5898" width="24.85546875" style="30" customWidth="1"/>
    <col min="5899" max="5899" width="25.85546875" style="30" customWidth="1"/>
    <col min="5900" max="5900" width="106.28515625" style="30" customWidth="1"/>
    <col min="5901" max="5901" width="64.7109375" style="30" customWidth="1"/>
    <col min="5902" max="5902" width="11.42578125" style="30"/>
    <col min="5903" max="5905" width="10.140625" style="30" customWidth="1"/>
    <col min="5906" max="6144" width="11.42578125" style="30"/>
    <col min="6145" max="6145" width="11.42578125" style="30" hidden="1" customWidth="1"/>
    <col min="6146" max="6146" width="11.42578125" style="30" customWidth="1"/>
    <col min="6147" max="6147" width="8.28515625" style="30" customWidth="1"/>
    <col min="6148" max="6148" width="7.7109375" style="30" customWidth="1"/>
    <col min="6149" max="6149" width="38.140625" style="30" customWidth="1"/>
    <col min="6150" max="6150" width="8.28515625" style="30" customWidth="1"/>
    <col min="6151" max="6151" width="12.85546875" style="30" customWidth="1"/>
    <col min="6152" max="6152" width="37.28515625" style="30" customWidth="1"/>
    <col min="6153" max="6153" width="23.5703125" style="30" customWidth="1"/>
    <col min="6154" max="6154" width="24.85546875" style="30" customWidth="1"/>
    <col min="6155" max="6155" width="25.85546875" style="30" customWidth="1"/>
    <col min="6156" max="6156" width="106.28515625" style="30" customWidth="1"/>
    <col min="6157" max="6157" width="64.7109375" style="30" customWidth="1"/>
    <col min="6158" max="6158" width="11.42578125" style="30"/>
    <col min="6159" max="6161" width="10.140625" style="30" customWidth="1"/>
    <col min="6162" max="6400" width="11.42578125" style="30"/>
    <col min="6401" max="6401" width="11.42578125" style="30" hidden="1" customWidth="1"/>
    <col min="6402" max="6402" width="11.42578125" style="30" customWidth="1"/>
    <col min="6403" max="6403" width="8.28515625" style="30" customWidth="1"/>
    <col min="6404" max="6404" width="7.7109375" style="30" customWidth="1"/>
    <col min="6405" max="6405" width="38.140625" style="30" customWidth="1"/>
    <col min="6406" max="6406" width="8.28515625" style="30" customWidth="1"/>
    <col min="6407" max="6407" width="12.85546875" style="30" customWidth="1"/>
    <col min="6408" max="6408" width="37.28515625" style="30" customWidth="1"/>
    <col min="6409" max="6409" width="23.5703125" style="30" customWidth="1"/>
    <col min="6410" max="6410" width="24.85546875" style="30" customWidth="1"/>
    <col min="6411" max="6411" width="25.85546875" style="30" customWidth="1"/>
    <col min="6412" max="6412" width="106.28515625" style="30" customWidth="1"/>
    <col min="6413" max="6413" width="64.7109375" style="30" customWidth="1"/>
    <col min="6414" max="6414" width="11.42578125" style="30"/>
    <col min="6415" max="6417" width="10.140625" style="30" customWidth="1"/>
    <col min="6418" max="6656" width="11.42578125" style="30"/>
    <col min="6657" max="6657" width="11.42578125" style="30" hidden="1" customWidth="1"/>
    <col min="6658" max="6658" width="11.42578125" style="30" customWidth="1"/>
    <col min="6659" max="6659" width="8.28515625" style="30" customWidth="1"/>
    <col min="6660" max="6660" width="7.7109375" style="30" customWidth="1"/>
    <col min="6661" max="6661" width="38.140625" style="30" customWidth="1"/>
    <col min="6662" max="6662" width="8.28515625" style="30" customWidth="1"/>
    <col min="6663" max="6663" width="12.85546875" style="30" customWidth="1"/>
    <col min="6664" max="6664" width="37.28515625" style="30" customWidth="1"/>
    <col min="6665" max="6665" width="23.5703125" style="30" customWidth="1"/>
    <col min="6666" max="6666" width="24.85546875" style="30" customWidth="1"/>
    <col min="6667" max="6667" width="25.85546875" style="30" customWidth="1"/>
    <col min="6668" max="6668" width="106.28515625" style="30" customWidth="1"/>
    <col min="6669" max="6669" width="64.7109375" style="30" customWidth="1"/>
    <col min="6670" max="6670" width="11.42578125" style="30"/>
    <col min="6671" max="6673" width="10.140625" style="30" customWidth="1"/>
    <col min="6674" max="6912" width="11.42578125" style="30"/>
    <col min="6913" max="6913" width="11.42578125" style="30" hidden="1" customWidth="1"/>
    <col min="6914" max="6914" width="11.42578125" style="30" customWidth="1"/>
    <col min="6915" max="6915" width="8.28515625" style="30" customWidth="1"/>
    <col min="6916" max="6916" width="7.7109375" style="30" customWidth="1"/>
    <col min="6917" max="6917" width="38.140625" style="30" customWidth="1"/>
    <col min="6918" max="6918" width="8.28515625" style="30" customWidth="1"/>
    <col min="6919" max="6919" width="12.85546875" style="30" customWidth="1"/>
    <col min="6920" max="6920" width="37.28515625" style="30" customWidth="1"/>
    <col min="6921" max="6921" width="23.5703125" style="30" customWidth="1"/>
    <col min="6922" max="6922" width="24.85546875" style="30" customWidth="1"/>
    <col min="6923" max="6923" width="25.85546875" style="30" customWidth="1"/>
    <col min="6924" max="6924" width="106.28515625" style="30" customWidth="1"/>
    <col min="6925" max="6925" width="64.7109375" style="30" customWidth="1"/>
    <col min="6926" max="6926" width="11.42578125" style="30"/>
    <col min="6927" max="6929" width="10.140625" style="30" customWidth="1"/>
    <col min="6930" max="7168" width="11.42578125" style="30"/>
    <col min="7169" max="7169" width="11.42578125" style="30" hidden="1" customWidth="1"/>
    <col min="7170" max="7170" width="11.42578125" style="30" customWidth="1"/>
    <col min="7171" max="7171" width="8.28515625" style="30" customWidth="1"/>
    <col min="7172" max="7172" width="7.7109375" style="30" customWidth="1"/>
    <col min="7173" max="7173" width="38.140625" style="30" customWidth="1"/>
    <col min="7174" max="7174" width="8.28515625" style="30" customWidth="1"/>
    <col min="7175" max="7175" width="12.85546875" style="30" customWidth="1"/>
    <col min="7176" max="7176" width="37.28515625" style="30" customWidth="1"/>
    <col min="7177" max="7177" width="23.5703125" style="30" customWidth="1"/>
    <col min="7178" max="7178" width="24.85546875" style="30" customWidth="1"/>
    <col min="7179" max="7179" width="25.85546875" style="30" customWidth="1"/>
    <col min="7180" max="7180" width="106.28515625" style="30" customWidth="1"/>
    <col min="7181" max="7181" width="64.7109375" style="30" customWidth="1"/>
    <col min="7182" max="7182" width="11.42578125" style="30"/>
    <col min="7183" max="7185" width="10.140625" style="30" customWidth="1"/>
    <col min="7186" max="7424" width="11.42578125" style="30"/>
    <col min="7425" max="7425" width="11.42578125" style="30" hidden="1" customWidth="1"/>
    <col min="7426" max="7426" width="11.42578125" style="30" customWidth="1"/>
    <col min="7427" max="7427" width="8.28515625" style="30" customWidth="1"/>
    <col min="7428" max="7428" width="7.7109375" style="30" customWidth="1"/>
    <col min="7429" max="7429" width="38.140625" style="30" customWidth="1"/>
    <col min="7430" max="7430" width="8.28515625" style="30" customWidth="1"/>
    <col min="7431" max="7431" width="12.85546875" style="30" customWidth="1"/>
    <col min="7432" max="7432" width="37.28515625" style="30" customWidth="1"/>
    <col min="7433" max="7433" width="23.5703125" style="30" customWidth="1"/>
    <col min="7434" max="7434" width="24.85546875" style="30" customWidth="1"/>
    <col min="7435" max="7435" width="25.85546875" style="30" customWidth="1"/>
    <col min="7436" max="7436" width="106.28515625" style="30" customWidth="1"/>
    <col min="7437" max="7437" width="64.7109375" style="30" customWidth="1"/>
    <col min="7438" max="7438" width="11.42578125" style="30"/>
    <col min="7439" max="7441" width="10.140625" style="30" customWidth="1"/>
    <col min="7442" max="7680" width="11.42578125" style="30"/>
    <col min="7681" max="7681" width="11.42578125" style="30" hidden="1" customWidth="1"/>
    <col min="7682" max="7682" width="11.42578125" style="30" customWidth="1"/>
    <col min="7683" max="7683" width="8.28515625" style="30" customWidth="1"/>
    <col min="7684" max="7684" width="7.7109375" style="30" customWidth="1"/>
    <col min="7685" max="7685" width="38.140625" style="30" customWidth="1"/>
    <col min="7686" max="7686" width="8.28515625" style="30" customWidth="1"/>
    <col min="7687" max="7687" width="12.85546875" style="30" customWidth="1"/>
    <col min="7688" max="7688" width="37.28515625" style="30" customWidth="1"/>
    <col min="7689" max="7689" width="23.5703125" style="30" customWidth="1"/>
    <col min="7690" max="7690" width="24.85546875" style="30" customWidth="1"/>
    <col min="7691" max="7691" width="25.85546875" style="30" customWidth="1"/>
    <col min="7692" max="7692" width="106.28515625" style="30" customWidth="1"/>
    <col min="7693" max="7693" width="64.7109375" style="30" customWidth="1"/>
    <col min="7694" max="7694" width="11.42578125" style="30"/>
    <col min="7695" max="7697" width="10.140625" style="30" customWidth="1"/>
    <col min="7698" max="7936" width="11.42578125" style="30"/>
    <col min="7937" max="7937" width="11.42578125" style="30" hidden="1" customWidth="1"/>
    <col min="7938" max="7938" width="11.42578125" style="30" customWidth="1"/>
    <col min="7939" max="7939" width="8.28515625" style="30" customWidth="1"/>
    <col min="7940" max="7940" width="7.7109375" style="30" customWidth="1"/>
    <col min="7941" max="7941" width="38.140625" style="30" customWidth="1"/>
    <col min="7942" max="7942" width="8.28515625" style="30" customWidth="1"/>
    <col min="7943" max="7943" width="12.85546875" style="30" customWidth="1"/>
    <col min="7944" max="7944" width="37.28515625" style="30" customWidth="1"/>
    <col min="7945" max="7945" width="23.5703125" style="30" customWidth="1"/>
    <col min="7946" max="7946" width="24.85546875" style="30" customWidth="1"/>
    <col min="7947" max="7947" width="25.85546875" style="30" customWidth="1"/>
    <col min="7948" max="7948" width="106.28515625" style="30" customWidth="1"/>
    <col min="7949" max="7949" width="64.7109375" style="30" customWidth="1"/>
    <col min="7950" max="7950" width="11.42578125" style="30"/>
    <col min="7951" max="7953" width="10.140625" style="30" customWidth="1"/>
    <col min="7954" max="8192" width="11.42578125" style="30"/>
    <col min="8193" max="8193" width="11.42578125" style="30" hidden="1" customWidth="1"/>
    <col min="8194" max="8194" width="11.42578125" style="30" customWidth="1"/>
    <col min="8195" max="8195" width="8.28515625" style="30" customWidth="1"/>
    <col min="8196" max="8196" width="7.7109375" style="30" customWidth="1"/>
    <col min="8197" max="8197" width="38.140625" style="30" customWidth="1"/>
    <col min="8198" max="8198" width="8.28515625" style="30" customWidth="1"/>
    <col min="8199" max="8199" width="12.85546875" style="30" customWidth="1"/>
    <col min="8200" max="8200" width="37.28515625" style="30" customWidth="1"/>
    <col min="8201" max="8201" width="23.5703125" style="30" customWidth="1"/>
    <col min="8202" max="8202" width="24.85546875" style="30" customWidth="1"/>
    <col min="8203" max="8203" width="25.85546875" style="30" customWidth="1"/>
    <col min="8204" max="8204" width="106.28515625" style="30" customWidth="1"/>
    <col min="8205" max="8205" width="64.7109375" style="30" customWidth="1"/>
    <col min="8206" max="8206" width="11.42578125" style="30"/>
    <col min="8207" max="8209" width="10.140625" style="30" customWidth="1"/>
    <col min="8210" max="8448" width="11.42578125" style="30"/>
    <col min="8449" max="8449" width="11.42578125" style="30" hidden="1" customWidth="1"/>
    <col min="8450" max="8450" width="11.42578125" style="30" customWidth="1"/>
    <col min="8451" max="8451" width="8.28515625" style="30" customWidth="1"/>
    <col min="8452" max="8452" width="7.7109375" style="30" customWidth="1"/>
    <col min="8453" max="8453" width="38.140625" style="30" customWidth="1"/>
    <col min="8454" max="8454" width="8.28515625" style="30" customWidth="1"/>
    <col min="8455" max="8455" width="12.85546875" style="30" customWidth="1"/>
    <col min="8456" max="8456" width="37.28515625" style="30" customWidth="1"/>
    <col min="8457" max="8457" width="23.5703125" style="30" customWidth="1"/>
    <col min="8458" max="8458" width="24.85546875" style="30" customWidth="1"/>
    <col min="8459" max="8459" width="25.85546875" style="30" customWidth="1"/>
    <col min="8460" max="8460" width="106.28515625" style="30" customWidth="1"/>
    <col min="8461" max="8461" width="64.7109375" style="30" customWidth="1"/>
    <col min="8462" max="8462" width="11.42578125" style="30"/>
    <col min="8463" max="8465" width="10.140625" style="30" customWidth="1"/>
    <col min="8466" max="8704" width="11.42578125" style="30"/>
    <col min="8705" max="8705" width="11.42578125" style="30" hidden="1" customWidth="1"/>
    <col min="8706" max="8706" width="11.42578125" style="30" customWidth="1"/>
    <col min="8707" max="8707" width="8.28515625" style="30" customWidth="1"/>
    <col min="8708" max="8708" width="7.7109375" style="30" customWidth="1"/>
    <col min="8709" max="8709" width="38.140625" style="30" customWidth="1"/>
    <col min="8710" max="8710" width="8.28515625" style="30" customWidth="1"/>
    <col min="8711" max="8711" width="12.85546875" style="30" customWidth="1"/>
    <col min="8712" max="8712" width="37.28515625" style="30" customWidth="1"/>
    <col min="8713" max="8713" width="23.5703125" style="30" customWidth="1"/>
    <col min="8714" max="8714" width="24.85546875" style="30" customWidth="1"/>
    <col min="8715" max="8715" width="25.85546875" style="30" customWidth="1"/>
    <col min="8716" max="8716" width="106.28515625" style="30" customWidth="1"/>
    <col min="8717" max="8717" width="64.7109375" style="30" customWidth="1"/>
    <col min="8718" max="8718" width="11.42578125" style="30"/>
    <col min="8719" max="8721" width="10.140625" style="30" customWidth="1"/>
    <col min="8722" max="8960" width="11.42578125" style="30"/>
    <col min="8961" max="8961" width="11.42578125" style="30" hidden="1" customWidth="1"/>
    <col min="8962" max="8962" width="11.42578125" style="30" customWidth="1"/>
    <col min="8963" max="8963" width="8.28515625" style="30" customWidth="1"/>
    <col min="8964" max="8964" width="7.7109375" style="30" customWidth="1"/>
    <col min="8965" max="8965" width="38.140625" style="30" customWidth="1"/>
    <col min="8966" max="8966" width="8.28515625" style="30" customWidth="1"/>
    <col min="8967" max="8967" width="12.85546875" style="30" customWidth="1"/>
    <col min="8968" max="8968" width="37.28515625" style="30" customWidth="1"/>
    <col min="8969" max="8969" width="23.5703125" style="30" customWidth="1"/>
    <col min="8970" max="8970" width="24.85546875" style="30" customWidth="1"/>
    <col min="8971" max="8971" width="25.85546875" style="30" customWidth="1"/>
    <col min="8972" max="8972" width="106.28515625" style="30" customWidth="1"/>
    <col min="8973" max="8973" width="64.7109375" style="30" customWidth="1"/>
    <col min="8974" max="8974" width="11.42578125" style="30"/>
    <col min="8975" max="8977" width="10.140625" style="30" customWidth="1"/>
    <col min="8978" max="9216" width="11.42578125" style="30"/>
    <col min="9217" max="9217" width="11.42578125" style="30" hidden="1" customWidth="1"/>
    <col min="9218" max="9218" width="11.42578125" style="30" customWidth="1"/>
    <col min="9219" max="9219" width="8.28515625" style="30" customWidth="1"/>
    <col min="9220" max="9220" width="7.7109375" style="30" customWidth="1"/>
    <col min="9221" max="9221" width="38.140625" style="30" customWidth="1"/>
    <col min="9222" max="9222" width="8.28515625" style="30" customWidth="1"/>
    <col min="9223" max="9223" width="12.85546875" style="30" customWidth="1"/>
    <col min="9224" max="9224" width="37.28515625" style="30" customWidth="1"/>
    <col min="9225" max="9225" width="23.5703125" style="30" customWidth="1"/>
    <col min="9226" max="9226" width="24.85546875" style="30" customWidth="1"/>
    <col min="9227" max="9227" width="25.85546875" style="30" customWidth="1"/>
    <col min="9228" max="9228" width="106.28515625" style="30" customWidth="1"/>
    <col min="9229" max="9229" width="64.7109375" style="30" customWidth="1"/>
    <col min="9230" max="9230" width="11.42578125" style="30"/>
    <col min="9231" max="9233" width="10.140625" style="30" customWidth="1"/>
    <col min="9234" max="9472" width="11.42578125" style="30"/>
    <col min="9473" max="9473" width="11.42578125" style="30" hidden="1" customWidth="1"/>
    <col min="9474" max="9474" width="11.42578125" style="30" customWidth="1"/>
    <col min="9475" max="9475" width="8.28515625" style="30" customWidth="1"/>
    <col min="9476" max="9476" width="7.7109375" style="30" customWidth="1"/>
    <col min="9477" max="9477" width="38.140625" style="30" customWidth="1"/>
    <col min="9478" max="9478" width="8.28515625" style="30" customWidth="1"/>
    <col min="9479" max="9479" width="12.85546875" style="30" customWidth="1"/>
    <col min="9480" max="9480" width="37.28515625" style="30" customWidth="1"/>
    <col min="9481" max="9481" width="23.5703125" style="30" customWidth="1"/>
    <col min="9482" max="9482" width="24.85546875" style="30" customWidth="1"/>
    <col min="9483" max="9483" width="25.85546875" style="30" customWidth="1"/>
    <col min="9484" max="9484" width="106.28515625" style="30" customWidth="1"/>
    <col min="9485" max="9485" width="64.7109375" style="30" customWidth="1"/>
    <col min="9486" max="9486" width="11.42578125" style="30"/>
    <col min="9487" max="9489" width="10.140625" style="30" customWidth="1"/>
    <col min="9490" max="9728" width="11.42578125" style="30"/>
    <col min="9729" max="9729" width="11.42578125" style="30" hidden="1" customWidth="1"/>
    <col min="9730" max="9730" width="11.42578125" style="30" customWidth="1"/>
    <col min="9731" max="9731" width="8.28515625" style="30" customWidth="1"/>
    <col min="9732" max="9732" width="7.7109375" style="30" customWidth="1"/>
    <col min="9733" max="9733" width="38.140625" style="30" customWidth="1"/>
    <col min="9734" max="9734" width="8.28515625" style="30" customWidth="1"/>
    <col min="9735" max="9735" width="12.85546875" style="30" customWidth="1"/>
    <col min="9736" max="9736" width="37.28515625" style="30" customWidth="1"/>
    <col min="9737" max="9737" width="23.5703125" style="30" customWidth="1"/>
    <col min="9738" max="9738" width="24.85546875" style="30" customWidth="1"/>
    <col min="9739" max="9739" width="25.85546875" style="30" customWidth="1"/>
    <col min="9740" max="9740" width="106.28515625" style="30" customWidth="1"/>
    <col min="9741" max="9741" width="64.7109375" style="30" customWidth="1"/>
    <col min="9742" max="9742" width="11.42578125" style="30"/>
    <col min="9743" max="9745" width="10.140625" style="30" customWidth="1"/>
    <col min="9746" max="9984" width="11.42578125" style="30"/>
    <col min="9985" max="9985" width="11.42578125" style="30" hidden="1" customWidth="1"/>
    <col min="9986" max="9986" width="11.42578125" style="30" customWidth="1"/>
    <col min="9987" max="9987" width="8.28515625" style="30" customWidth="1"/>
    <col min="9988" max="9988" width="7.7109375" style="30" customWidth="1"/>
    <col min="9989" max="9989" width="38.140625" style="30" customWidth="1"/>
    <col min="9990" max="9990" width="8.28515625" style="30" customWidth="1"/>
    <col min="9991" max="9991" width="12.85546875" style="30" customWidth="1"/>
    <col min="9992" max="9992" width="37.28515625" style="30" customWidth="1"/>
    <col min="9993" max="9993" width="23.5703125" style="30" customWidth="1"/>
    <col min="9994" max="9994" width="24.85546875" style="30" customWidth="1"/>
    <col min="9995" max="9995" width="25.85546875" style="30" customWidth="1"/>
    <col min="9996" max="9996" width="106.28515625" style="30" customWidth="1"/>
    <col min="9997" max="9997" width="64.7109375" style="30" customWidth="1"/>
    <col min="9998" max="9998" width="11.42578125" style="30"/>
    <col min="9999" max="10001" width="10.140625" style="30" customWidth="1"/>
    <col min="10002" max="10240" width="11.42578125" style="30"/>
    <col min="10241" max="10241" width="11.42578125" style="30" hidden="1" customWidth="1"/>
    <col min="10242" max="10242" width="11.42578125" style="30" customWidth="1"/>
    <col min="10243" max="10243" width="8.28515625" style="30" customWidth="1"/>
    <col min="10244" max="10244" width="7.7109375" style="30" customWidth="1"/>
    <col min="10245" max="10245" width="38.140625" style="30" customWidth="1"/>
    <col min="10246" max="10246" width="8.28515625" style="30" customWidth="1"/>
    <col min="10247" max="10247" width="12.85546875" style="30" customWidth="1"/>
    <col min="10248" max="10248" width="37.28515625" style="30" customWidth="1"/>
    <col min="10249" max="10249" width="23.5703125" style="30" customWidth="1"/>
    <col min="10250" max="10250" width="24.85546875" style="30" customWidth="1"/>
    <col min="10251" max="10251" width="25.85546875" style="30" customWidth="1"/>
    <col min="10252" max="10252" width="106.28515625" style="30" customWidth="1"/>
    <col min="10253" max="10253" width="64.7109375" style="30" customWidth="1"/>
    <col min="10254" max="10254" width="11.42578125" style="30"/>
    <col min="10255" max="10257" width="10.140625" style="30" customWidth="1"/>
    <col min="10258" max="10496" width="11.42578125" style="30"/>
    <col min="10497" max="10497" width="11.42578125" style="30" hidden="1" customWidth="1"/>
    <col min="10498" max="10498" width="11.42578125" style="30" customWidth="1"/>
    <col min="10499" max="10499" width="8.28515625" style="30" customWidth="1"/>
    <col min="10500" max="10500" width="7.7109375" style="30" customWidth="1"/>
    <col min="10501" max="10501" width="38.140625" style="30" customWidth="1"/>
    <col min="10502" max="10502" width="8.28515625" style="30" customWidth="1"/>
    <col min="10503" max="10503" width="12.85546875" style="30" customWidth="1"/>
    <col min="10504" max="10504" width="37.28515625" style="30" customWidth="1"/>
    <col min="10505" max="10505" width="23.5703125" style="30" customWidth="1"/>
    <col min="10506" max="10506" width="24.85546875" style="30" customWidth="1"/>
    <col min="10507" max="10507" width="25.85546875" style="30" customWidth="1"/>
    <col min="10508" max="10508" width="106.28515625" style="30" customWidth="1"/>
    <col min="10509" max="10509" width="64.7109375" style="30" customWidth="1"/>
    <col min="10510" max="10510" width="11.42578125" style="30"/>
    <col min="10511" max="10513" width="10.140625" style="30" customWidth="1"/>
    <col min="10514" max="10752" width="11.42578125" style="30"/>
    <col min="10753" max="10753" width="11.42578125" style="30" hidden="1" customWidth="1"/>
    <col min="10754" max="10754" width="11.42578125" style="30" customWidth="1"/>
    <col min="10755" max="10755" width="8.28515625" style="30" customWidth="1"/>
    <col min="10756" max="10756" width="7.7109375" style="30" customWidth="1"/>
    <col min="10757" max="10757" width="38.140625" style="30" customWidth="1"/>
    <col min="10758" max="10758" width="8.28515625" style="30" customWidth="1"/>
    <col min="10759" max="10759" width="12.85546875" style="30" customWidth="1"/>
    <col min="10760" max="10760" width="37.28515625" style="30" customWidth="1"/>
    <col min="10761" max="10761" width="23.5703125" style="30" customWidth="1"/>
    <col min="10762" max="10762" width="24.85546875" style="30" customWidth="1"/>
    <col min="10763" max="10763" width="25.85546875" style="30" customWidth="1"/>
    <col min="10764" max="10764" width="106.28515625" style="30" customWidth="1"/>
    <col min="10765" max="10765" width="64.7109375" style="30" customWidth="1"/>
    <col min="10766" max="10766" width="11.42578125" style="30"/>
    <col min="10767" max="10769" width="10.140625" style="30" customWidth="1"/>
    <col min="10770" max="11008" width="11.42578125" style="30"/>
    <col min="11009" max="11009" width="11.42578125" style="30" hidden="1" customWidth="1"/>
    <col min="11010" max="11010" width="11.42578125" style="30" customWidth="1"/>
    <col min="11011" max="11011" width="8.28515625" style="30" customWidth="1"/>
    <col min="11012" max="11012" width="7.7109375" style="30" customWidth="1"/>
    <col min="11013" max="11013" width="38.140625" style="30" customWidth="1"/>
    <col min="11014" max="11014" width="8.28515625" style="30" customWidth="1"/>
    <col min="11015" max="11015" width="12.85546875" style="30" customWidth="1"/>
    <col min="11016" max="11016" width="37.28515625" style="30" customWidth="1"/>
    <col min="11017" max="11017" width="23.5703125" style="30" customWidth="1"/>
    <col min="11018" max="11018" width="24.85546875" style="30" customWidth="1"/>
    <col min="11019" max="11019" width="25.85546875" style="30" customWidth="1"/>
    <col min="11020" max="11020" width="106.28515625" style="30" customWidth="1"/>
    <col min="11021" max="11021" width="64.7109375" style="30" customWidth="1"/>
    <col min="11022" max="11022" width="11.42578125" style="30"/>
    <col min="11023" max="11025" width="10.140625" style="30" customWidth="1"/>
    <col min="11026" max="11264" width="11.42578125" style="30"/>
    <col min="11265" max="11265" width="11.42578125" style="30" hidden="1" customWidth="1"/>
    <col min="11266" max="11266" width="11.42578125" style="30" customWidth="1"/>
    <col min="11267" max="11267" width="8.28515625" style="30" customWidth="1"/>
    <col min="11268" max="11268" width="7.7109375" style="30" customWidth="1"/>
    <col min="11269" max="11269" width="38.140625" style="30" customWidth="1"/>
    <col min="11270" max="11270" width="8.28515625" style="30" customWidth="1"/>
    <col min="11271" max="11271" width="12.85546875" style="30" customWidth="1"/>
    <col min="11272" max="11272" width="37.28515625" style="30" customWidth="1"/>
    <col min="11273" max="11273" width="23.5703125" style="30" customWidth="1"/>
    <col min="11274" max="11274" width="24.85546875" style="30" customWidth="1"/>
    <col min="11275" max="11275" width="25.85546875" style="30" customWidth="1"/>
    <col min="11276" max="11276" width="106.28515625" style="30" customWidth="1"/>
    <col min="11277" max="11277" width="64.7109375" style="30" customWidth="1"/>
    <col min="11278" max="11278" width="11.42578125" style="30"/>
    <col min="11279" max="11281" width="10.140625" style="30" customWidth="1"/>
    <col min="11282" max="11520" width="11.42578125" style="30"/>
    <col min="11521" max="11521" width="11.42578125" style="30" hidden="1" customWidth="1"/>
    <col min="11522" max="11522" width="11.42578125" style="30" customWidth="1"/>
    <col min="11523" max="11523" width="8.28515625" style="30" customWidth="1"/>
    <col min="11524" max="11524" width="7.7109375" style="30" customWidth="1"/>
    <col min="11525" max="11525" width="38.140625" style="30" customWidth="1"/>
    <col min="11526" max="11526" width="8.28515625" style="30" customWidth="1"/>
    <col min="11527" max="11527" width="12.85546875" style="30" customWidth="1"/>
    <col min="11528" max="11528" width="37.28515625" style="30" customWidth="1"/>
    <col min="11529" max="11529" width="23.5703125" style="30" customWidth="1"/>
    <col min="11530" max="11530" width="24.85546875" style="30" customWidth="1"/>
    <col min="11531" max="11531" width="25.85546875" style="30" customWidth="1"/>
    <col min="11532" max="11532" width="106.28515625" style="30" customWidth="1"/>
    <col min="11533" max="11533" width="64.7109375" style="30" customWidth="1"/>
    <col min="11534" max="11534" width="11.42578125" style="30"/>
    <col min="11535" max="11537" width="10.140625" style="30" customWidth="1"/>
    <col min="11538" max="11776" width="11.42578125" style="30"/>
    <col min="11777" max="11777" width="11.42578125" style="30" hidden="1" customWidth="1"/>
    <col min="11778" max="11778" width="11.42578125" style="30" customWidth="1"/>
    <col min="11779" max="11779" width="8.28515625" style="30" customWidth="1"/>
    <col min="11780" max="11780" width="7.7109375" style="30" customWidth="1"/>
    <col min="11781" max="11781" width="38.140625" style="30" customWidth="1"/>
    <col min="11782" max="11782" width="8.28515625" style="30" customWidth="1"/>
    <col min="11783" max="11783" width="12.85546875" style="30" customWidth="1"/>
    <col min="11784" max="11784" width="37.28515625" style="30" customWidth="1"/>
    <col min="11785" max="11785" width="23.5703125" style="30" customWidth="1"/>
    <col min="11786" max="11786" width="24.85546875" style="30" customWidth="1"/>
    <col min="11787" max="11787" width="25.85546875" style="30" customWidth="1"/>
    <col min="11788" max="11788" width="106.28515625" style="30" customWidth="1"/>
    <col min="11789" max="11789" width="64.7109375" style="30" customWidth="1"/>
    <col min="11790" max="11790" width="11.42578125" style="30"/>
    <col min="11791" max="11793" width="10.140625" style="30" customWidth="1"/>
    <col min="11794" max="12032" width="11.42578125" style="30"/>
    <col min="12033" max="12033" width="11.42578125" style="30" hidden="1" customWidth="1"/>
    <col min="12034" max="12034" width="11.42578125" style="30" customWidth="1"/>
    <col min="12035" max="12035" width="8.28515625" style="30" customWidth="1"/>
    <col min="12036" max="12036" width="7.7109375" style="30" customWidth="1"/>
    <col min="12037" max="12037" width="38.140625" style="30" customWidth="1"/>
    <col min="12038" max="12038" width="8.28515625" style="30" customWidth="1"/>
    <col min="12039" max="12039" width="12.85546875" style="30" customWidth="1"/>
    <col min="12040" max="12040" width="37.28515625" style="30" customWidth="1"/>
    <col min="12041" max="12041" width="23.5703125" style="30" customWidth="1"/>
    <col min="12042" max="12042" width="24.85546875" style="30" customWidth="1"/>
    <col min="12043" max="12043" width="25.85546875" style="30" customWidth="1"/>
    <col min="12044" max="12044" width="106.28515625" style="30" customWidth="1"/>
    <col min="12045" max="12045" width="64.7109375" style="30" customWidth="1"/>
    <col min="12046" max="12046" width="11.42578125" style="30"/>
    <col min="12047" max="12049" width="10.140625" style="30" customWidth="1"/>
    <col min="12050" max="12288" width="11.42578125" style="30"/>
    <col min="12289" max="12289" width="11.42578125" style="30" hidden="1" customWidth="1"/>
    <col min="12290" max="12290" width="11.42578125" style="30" customWidth="1"/>
    <col min="12291" max="12291" width="8.28515625" style="30" customWidth="1"/>
    <col min="12292" max="12292" width="7.7109375" style="30" customWidth="1"/>
    <col min="12293" max="12293" width="38.140625" style="30" customWidth="1"/>
    <col min="12294" max="12294" width="8.28515625" style="30" customWidth="1"/>
    <col min="12295" max="12295" width="12.85546875" style="30" customWidth="1"/>
    <col min="12296" max="12296" width="37.28515625" style="30" customWidth="1"/>
    <col min="12297" max="12297" width="23.5703125" style="30" customWidth="1"/>
    <col min="12298" max="12298" width="24.85546875" style="30" customWidth="1"/>
    <col min="12299" max="12299" width="25.85546875" style="30" customWidth="1"/>
    <col min="12300" max="12300" width="106.28515625" style="30" customWidth="1"/>
    <col min="12301" max="12301" width="64.7109375" style="30" customWidth="1"/>
    <col min="12302" max="12302" width="11.42578125" style="30"/>
    <col min="12303" max="12305" width="10.140625" style="30" customWidth="1"/>
    <col min="12306" max="12544" width="11.42578125" style="30"/>
    <col min="12545" max="12545" width="11.42578125" style="30" hidden="1" customWidth="1"/>
    <col min="12546" max="12546" width="11.42578125" style="30" customWidth="1"/>
    <col min="12547" max="12547" width="8.28515625" style="30" customWidth="1"/>
    <col min="12548" max="12548" width="7.7109375" style="30" customWidth="1"/>
    <col min="12549" max="12549" width="38.140625" style="30" customWidth="1"/>
    <col min="12550" max="12550" width="8.28515625" style="30" customWidth="1"/>
    <col min="12551" max="12551" width="12.85546875" style="30" customWidth="1"/>
    <col min="12552" max="12552" width="37.28515625" style="30" customWidth="1"/>
    <col min="12553" max="12553" width="23.5703125" style="30" customWidth="1"/>
    <col min="12554" max="12554" width="24.85546875" style="30" customWidth="1"/>
    <col min="12555" max="12555" width="25.85546875" style="30" customWidth="1"/>
    <col min="12556" max="12556" width="106.28515625" style="30" customWidth="1"/>
    <col min="12557" max="12557" width="64.7109375" style="30" customWidth="1"/>
    <col min="12558" max="12558" width="11.42578125" style="30"/>
    <col min="12559" max="12561" width="10.140625" style="30" customWidth="1"/>
    <col min="12562" max="12800" width="11.42578125" style="30"/>
    <col min="12801" max="12801" width="11.42578125" style="30" hidden="1" customWidth="1"/>
    <col min="12802" max="12802" width="11.42578125" style="30" customWidth="1"/>
    <col min="12803" max="12803" width="8.28515625" style="30" customWidth="1"/>
    <col min="12804" max="12804" width="7.7109375" style="30" customWidth="1"/>
    <col min="12805" max="12805" width="38.140625" style="30" customWidth="1"/>
    <col min="12806" max="12806" width="8.28515625" style="30" customWidth="1"/>
    <col min="12807" max="12807" width="12.85546875" style="30" customWidth="1"/>
    <col min="12808" max="12808" width="37.28515625" style="30" customWidth="1"/>
    <col min="12809" max="12809" width="23.5703125" style="30" customWidth="1"/>
    <col min="12810" max="12810" width="24.85546875" style="30" customWidth="1"/>
    <col min="12811" max="12811" width="25.85546875" style="30" customWidth="1"/>
    <col min="12812" max="12812" width="106.28515625" style="30" customWidth="1"/>
    <col min="12813" max="12813" width="64.7109375" style="30" customWidth="1"/>
    <col min="12814" max="12814" width="11.42578125" style="30"/>
    <col min="12815" max="12817" width="10.140625" style="30" customWidth="1"/>
    <col min="12818" max="13056" width="11.42578125" style="30"/>
    <col min="13057" max="13057" width="11.42578125" style="30" hidden="1" customWidth="1"/>
    <col min="13058" max="13058" width="11.42578125" style="30" customWidth="1"/>
    <col min="13059" max="13059" width="8.28515625" style="30" customWidth="1"/>
    <col min="13060" max="13060" width="7.7109375" style="30" customWidth="1"/>
    <col min="13061" max="13061" width="38.140625" style="30" customWidth="1"/>
    <col min="13062" max="13062" width="8.28515625" style="30" customWidth="1"/>
    <col min="13063" max="13063" width="12.85546875" style="30" customWidth="1"/>
    <col min="13064" max="13064" width="37.28515625" style="30" customWidth="1"/>
    <col min="13065" max="13065" width="23.5703125" style="30" customWidth="1"/>
    <col min="13066" max="13066" width="24.85546875" style="30" customWidth="1"/>
    <col min="13067" max="13067" width="25.85546875" style="30" customWidth="1"/>
    <col min="13068" max="13068" width="106.28515625" style="30" customWidth="1"/>
    <col min="13069" max="13069" width="64.7109375" style="30" customWidth="1"/>
    <col min="13070" max="13070" width="11.42578125" style="30"/>
    <col min="13071" max="13073" width="10.140625" style="30" customWidth="1"/>
    <col min="13074" max="13312" width="11.42578125" style="30"/>
    <col min="13313" max="13313" width="11.42578125" style="30" hidden="1" customWidth="1"/>
    <col min="13314" max="13314" width="11.42578125" style="30" customWidth="1"/>
    <col min="13315" max="13315" width="8.28515625" style="30" customWidth="1"/>
    <col min="13316" max="13316" width="7.7109375" style="30" customWidth="1"/>
    <col min="13317" max="13317" width="38.140625" style="30" customWidth="1"/>
    <col min="13318" max="13318" width="8.28515625" style="30" customWidth="1"/>
    <col min="13319" max="13319" width="12.85546875" style="30" customWidth="1"/>
    <col min="13320" max="13320" width="37.28515625" style="30" customWidth="1"/>
    <col min="13321" max="13321" width="23.5703125" style="30" customWidth="1"/>
    <col min="13322" max="13322" width="24.85546875" style="30" customWidth="1"/>
    <col min="13323" max="13323" width="25.85546875" style="30" customWidth="1"/>
    <col min="13324" max="13324" width="106.28515625" style="30" customWidth="1"/>
    <col min="13325" max="13325" width="64.7109375" style="30" customWidth="1"/>
    <col min="13326" max="13326" width="11.42578125" style="30"/>
    <col min="13327" max="13329" width="10.140625" style="30" customWidth="1"/>
    <col min="13330" max="13568" width="11.42578125" style="30"/>
    <col min="13569" max="13569" width="11.42578125" style="30" hidden="1" customWidth="1"/>
    <col min="13570" max="13570" width="11.42578125" style="30" customWidth="1"/>
    <col min="13571" max="13571" width="8.28515625" style="30" customWidth="1"/>
    <col min="13572" max="13572" width="7.7109375" style="30" customWidth="1"/>
    <col min="13573" max="13573" width="38.140625" style="30" customWidth="1"/>
    <col min="13574" max="13574" width="8.28515625" style="30" customWidth="1"/>
    <col min="13575" max="13575" width="12.85546875" style="30" customWidth="1"/>
    <col min="13576" max="13576" width="37.28515625" style="30" customWidth="1"/>
    <col min="13577" max="13577" width="23.5703125" style="30" customWidth="1"/>
    <col min="13578" max="13578" width="24.85546875" style="30" customWidth="1"/>
    <col min="13579" max="13579" width="25.85546875" style="30" customWidth="1"/>
    <col min="13580" max="13580" width="106.28515625" style="30" customWidth="1"/>
    <col min="13581" max="13581" width="64.7109375" style="30" customWidth="1"/>
    <col min="13582" max="13582" width="11.42578125" style="30"/>
    <col min="13583" max="13585" width="10.140625" style="30" customWidth="1"/>
    <col min="13586" max="13824" width="11.42578125" style="30"/>
    <col min="13825" max="13825" width="11.42578125" style="30" hidden="1" customWidth="1"/>
    <col min="13826" max="13826" width="11.42578125" style="30" customWidth="1"/>
    <col min="13827" max="13827" width="8.28515625" style="30" customWidth="1"/>
    <col min="13828" max="13828" width="7.7109375" style="30" customWidth="1"/>
    <col min="13829" max="13829" width="38.140625" style="30" customWidth="1"/>
    <col min="13830" max="13830" width="8.28515625" style="30" customWidth="1"/>
    <col min="13831" max="13831" width="12.85546875" style="30" customWidth="1"/>
    <col min="13832" max="13832" width="37.28515625" style="30" customWidth="1"/>
    <col min="13833" max="13833" width="23.5703125" style="30" customWidth="1"/>
    <col min="13834" max="13834" width="24.85546875" style="30" customWidth="1"/>
    <col min="13835" max="13835" width="25.85546875" style="30" customWidth="1"/>
    <col min="13836" max="13836" width="106.28515625" style="30" customWidth="1"/>
    <col min="13837" max="13837" width="64.7109375" style="30" customWidth="1"/>
    <col min="13838" max="13838" width="11.42578125" style="30"/>
    <col min="13839" max="13841" width="10.140625" style="30" customWidth="1"/>
    <col min="13842" max="14080" width="11.42578125" style="30"/>
    <col min="14081" max="14081" width="11.42578125" style="30" hidden="1" customWidth="1"/>
    <col min="14082" max="14082" width="11.42578125" style="30" customWidth="1"/>
    <col min="14083" max="14083" width="8.28515625" style="30" customWidth="1"/>
    <col min="14084" max="14084" width="7.7109375" style="30" customWidth="1"/>
    <col min="14085" max="14085" width="38.140625" style="30" customWidth="1"/>
    <col min="14086" max="14086" width="8.28515625" style="30" customWidth="1"/>
    <col min="14087" max="14087" width="12.85546875" style="30" customWidth="1"/>
    <col min="14088" max="14088" width="37.28515625" style="30" customWidth="1"/>
    <col min="14089" max="14089" width="23.5703125" style="30" customWidth="1"/>
    <col min="14090" max="14090" width="24.85546875" style="30" customWidth="1"/>
    <col min="14091" max="14091" width="25.85546875" style="30" customWidth="1"/>
    <col min="14092" max="14092" width="106.28515625" style="30" customWidth="1"/>
    <col min="14093" max="14093" width="64.7109375" style="30" customWidth="1"/>
    <col min="14094" max="14094" width="11.42578125" style="30"/>
    <col min="14095" max="14097" width="10.140625" style="30" customWidth="1"/>
    <col min="14098" max="14336" width="11.42578125" style="30"/>
    <col min="14337" max="14337" width="11.42578125" style="30" hidden="1" customWidth="1"/>
    <col min="14338" max="14338" width="11.42578125" style="30" customWidth="1"/>
    <col min="14339" max="14339" width="8.28515625" style="30" customWidth="1"/>
    <col min="14340" max="14340" width="7.7109375" style="30" customWidth="1"/>
    <col min="14341" max="14341" width="38.140625" style="30" customWidth="1"/>
    <col min="14342" max="14342" width="8.28515625" style="30" customWidth="1"/>
    <col min="14343" max="14343" width="12.85546875" style="30" customWidth="1"/>
    <col min="14344" max="14344" width="37.28515625" style="30" customWidth="1"/>
    <col min="14345" max="14345" width="23.5703125" style="30" customWidth="1"/>
    <col min="14346" max="14346" width="24.85546875" style="30" customWidth="1"/>
    <col min="14347" max="14347" width="25.85546875" style="30" customWidth="1"/>
    <col min="14348" max="14348" width="106.28515625" style="30" customWidth="1"/>
    <col min="14349" max="14349" width="64.7109375" style="30" customWidth="1"/>
    <col min="14350" max="14350" width="11.42578125" style="30"/>
    <col min="14351" max="14353" width="10.140625" style="30" customWidth="1"/>
    <col min="14354" max="14592" width="11.42578125" style="30"/>
    <col min="14593" max="14593" width="11.42578125" style="30" hidden="1" customWidth="1"/>
    <col min="14594" max="14594" width="11.42578125" style="30" customWidth="1"/>
    <col min="14595" max="14595" width="8.28515625" style="30" customWidth="1"/>
    <col min="14596" max="14596" width="7.7109375" style="30" customWidth="1"/>
    <col min="14597" max="14597" width="38.140625" style="30" customWidth="1"/>
    <col min="14598" max="14598" width="8.28515625" style="30" customWidth="1"/>
    <col min="14599" max="14599" width="12.85546875" style="30" customWidth="1"/>
    <col min="14600" max="14600" width="37.28515625" style="30" customWidth="1"/>
    <col min="14601" max="14601" width="23.5703125" style="30" customWidth="1"/>
    <col min="14602" max="14602" width="24.85546875" style="30" customWidth="1"/>
    <col min="14603" max="14603" width="25.85546875" style="30" customWidth="1"/>
    <col min="14604" max="14604" width="106.28515625" style="30" customWidth="1"/>
    <col min="14605" max="14605" width="64.7109375" style="30" customWidth="1"/>
    <col min="14606" max="14606" width="11.42578125" style="30"/>
    <col min="14607" max="14609" width="10.140625" style="30" customWidth="1"/>
    <col min="14610" max="14848" width="11.42578125" style="30"/>
    <col min="14849" max="14849" width="11.42578125" style="30" hidden="1" customWidth="1"/>
    <col min="14850" max="14850" width="11.42578125" style="30" customWidth="1"/>
    <col min="14851" max="14851" width="8.28515625" style="30" customWidth="1"/>
    <col min="14852" max="14852" width="7.7109375" style="30" customWidth="1"/>
    <col min="14853" max="14853" width="38.140625" style="30" customWidth="1"/>
    <col min="14854" max="14854" width="8.28515625" style="30" customWidth="1"/>
    <col min="14855" max="14855" width="12.85546875" style="30" customWidth="1"/>
    <col min="14856" max="14856" width="37.28515625" style="30" customWidth="1"/>
    <col min="14857" max="14857" width="23.5703125" style="30" customWidth="1"/>
    <col min="14858" max="14858" width="24.85546875" style="30" customWidth="1"/>
    <col min="14859" max="14859" width="25.85546875" style="30" customWidth="1"/>
    <col min="14860" max="14860" width="106.28515625" style="30" customWidth="1"/>
    <col min="14861" max="14861" width="64.7109375" style="30" customWidth="1"/>
    <col min="14862" max="14862" width="11.42578125" style="30"/>
    <col min="14863" max="14865" width="10.140625" style="30" customWidth="1"/>
    <col min="14866" max="15104" width="11.42578125" style="30"/>
    <col min="15105" max="15105" width="11.42578125" style="30" hidden="1" customWidth="1"/>
    <col min="15106" max="15106" width="11.42578125" style="30" customWidth="1"/>
    <col min="15107" max="15107" width="8.28515625" style="30" customWidth="1"/>
    <col min="15108" max="15108" width="7.7109375" style="30" customWidth="1"/>
    <col min="15109" max="15109" width="38.140625" style="30" customWidth="1"/>
    <col min="15110" max="15110" width="8.28515625" style="30" customWidth="1"/>
    <col min="15111" max="15111" width="12.85546875" style="30" customWidth="1"/>
    <col min="15112" max="15112" width="37.28515625" style="30" customWidth="1"/>
    <col min="15113" max="15113" width="23.5703125" style="30" customWidth="1"/>
    <col min="15114" max="15114" width="24.85546875" style="30" customWidth="1"/>
    <col min="15115" max="15115" width="25.85546875" style="30" customWidth="1"/>
    <col min="15116" max="15116" width="106.28515625" style="30" customWidth="1"/>
    <col min="15117" max="15117" width="64.7109375" style="30" customWidth="1"/>
    <col min="15118" max="15118" width="11.42578125" style="30"/>
    <col min="15119" max="15121" width="10.140625" style="30" customWidth="1"/>
    <col min="15122" max="15360" width="11.42578125" style="30"/>
    <col min="15361" max="15361" width="11.42578125" style="30" hidden="1" customWidth="1"/>
    <col min="15362" max="15362" width="11.42578125" style="30" customWidth="1"/>
    <col min="15363" max="15363" width="8.28515625" style="30" customWidth="1"/>
    <col min="15364" max="15364" width="7.7109375" style="30" customWidth="1"/>
    <col min="15365" max="15365" width="38.140625" style="30" customWidth="1"/>
    <col min="15366" max="15366" width="8.28515625" style="30" customWidth="1"/>
    <col min="15367" max="15367" width="12.85546875" style="30" customWidth="1"/>
    <col min="15368" max="15368" width="37.28515625" style="30" customWidth="1"/>
    <col min="15369" max="15369" width="23.5703125" style="30" customWidth="1"/>
    <col min="15370" max="15370" width="24.85546875" style="30" customWidth="1"/>
    <col min="15371" max="15371" width="25.85546875" style="30" customWidth="1"/>
    <col min="15372" max="15372" width="106.28515625" style="30" customWidth="1"/>
    <col min="15373" max="15373" width="64.7109375" style="30" customWidth="1"/>
    <col min="15374" max="15374" width="11.42578125" style="30"/>
    <col min="15375" max="15377" width="10.140625" style="30" customWidth="1"/>
    <col min="15378" max="15616" width="11.42578125" style="30"/>
    <col min="15617" max="15617" width="11.42578125" style="30" hidden="1" customWidth="1"/>
    <col min="15618" max="15618" width="11.42578125" style="30" customWidth="1"/>
    <col min="15619" max="15619" width="8.28515625" style="30" customWidth="1"/>
    <col min="15620" max="15620" width="7.7109375" style="30" customWidth="1"/>
    <col min="15621" max="15621" width="38.140625" style="30" customWidth="1"/>
    <col min="15622" max="15622" width="8.28515625" style="30" customWidth="1"/>
    <col min="15623" max="15623" width="12.85546875" style="30" customWidth="1"/>
    <col min="15624" max="15624" width="37.28515625" style="30" customWidth="1"/>
    <col min="15625" max="15625" width="23.5703125" style="30" customWidth="1"/>
    <col min="15626" max="15626" width="24.85546875" style="30" customWidth="1"/>
    <col min="15627" max="15627" width="25.85546875" style="30" customWidth="1"/>
    <col min="15628" max="15628" width="106.28515625" style="30" customWidth="1"/>
    <col min="15629" max="15629" width="64.7109375" style="30" customWidth="1"/>
    <col min="15630" max="15630" width="11.42578125" style="30"/>
    <col min="15631" max="15633" width="10.140625" style="30" customWidth="1"/>
    <col min="15634" max="15872" width="11.42578125" style="30"/>
    <col min="15873" max="15873" width="11.42578125" style="30" hidden="1" customWidth="1"/>
    <col min="15874" max="15874" width="11.42578125" style="30" customWidth="1"/>
    <col min="15875" max="15875" width="8.28515625" style="30" customWidth="1"/>
    <col min="15876" max="15876" width="7.7109375" style="30" customWidth="1"/>
    <col min="15877" max="15877" width="38.140625" style="30" customWidth="1"/>
    <col min="15878" max="15878" width="8.28515625" style="30" customWidth="1"/>
    <col min="15879" max="15879" width="12.85546875" style="30" customWidth="1"/>
    <col min="15880" max="15880" width="37.28515625" style="30" customWidth="1"/>
    <col min="15881" max="15881" width="23.5703125" style="30" customWidth="1"/>
    <col min="15882" max="15882" width="24.85546875" style="30" customWidth="1"/>
    <col min="15883" max="15883" width="25.85546875" style="30" customWidth="1"/>
    <col min="15884" max="15884" width="106.28515625" style="30" customWidth="1"/>
    <col min="15885" max="15885" width="64.7109375" style="30" customWidth="1"/>
    <col min="15886" max="15886" width="11.42578125" style="30"/>
    <col min="15887" max="15889" width="10.140625" style="30" customWidth="1"/>
    <col min="15890" max="16128" width="11.42578125" style="30"/>
    <col min="16129" max="16129" width="11.42578125" style="30" hidden="1" customWidth="1"/>
    <col min="16130" max="16130" width="11.42578125" style="30" customWidth="1"/>
    <col min="16131" max="16131" width="8.28515625" style="30" customWidth="1"/>
    <col min="16132" max="16132" width="7.7109375" style="30" customWidth="1"/>
    <col min="16133" max="16133" width="38.140625" style="30" customWidth="1"/>
    <col min="16134" max="16134" width="8.28515625" style="30" customWidth="1"/>
    <col min="16135" max="16135" width="12.85546875" style="30" customWidth="1"/>
    <col min="16136" max="16136" width="37.28515625" style="30" customWidth="1"/>
    <col min="16137" max="16137" width="23.5703125" style="30" customWidth="1"/>
    <col min="16138" max="16138" width="24.85546875" style="30" customWidth="1"/>
    <col min="16139" max="16139" width="25.85546875" style="30" customWidth="1"/>
    <col min="16140" max="16140" width="106.28515625" style="30" customWidth="1"/>
    <col min="16141" max="16141" width="64.7109375" style="30" customWidth="1"/>
    <col min="16142" max="16142" width="11.42578125" style="30"/>
    <col min="16143" max="16145" width="10.140625" style="30" customWidth="1"/>
    <col min="16146" max="16384" width="11.42578125" style="30"/>
  </cols>
  <sheetData>
    <row r="1" spans="1:14" s="44" customFormat="1" ht="20.25" customHeight="1" x14ac:dyDescent="0.25">
      <c r="A1" s="18"/>
      <c r="B1" s="18"/>
      <c r="C1" s="549" t="s">
        <v>765</v>
      </c>
      <c r="D1" s="549"/>
      <c r="E1" s="549"/>
      <c r="F1" s="549"/>
      <c r="G1" s="549"/>
      <c r="H1" s="549"/>
      <c r="I1" s="549"/>
      <c r="J1" s="549"/>
      <c r="K1" s="549"/>
      <c r="L1" s="549"/>
    </row>
    <row r="2" spans="1:14" s="67" customFormat="1" ht="61.5" customHeight="1" x14ac:dyDescent="0.25">
      <c r="A2" s="18"/>
      <c r="B2" s="18"/>
      <c r="C2" s="550" t="s">
        <v>1588</v>
      </c>
      <c r="D2" s="551"/>
      <c r="E2" s="551"/>
      <c r="F2" s="551"/>
      <c r="G2" s="551"/>
      <c r="H2" s="551"/>
      <c r="I2" s="551"/>
      <c r="J2" s="551"/>
      <c r="K2" s="551"/>
      <c r="L2" s="552"/>
    </row>
    <row r="3" spans="1:14" ht="8.25" customHeight="1" x14ac:dyDescent="0.25">
      <c r="C3" s="28"/>
      <c r="D3" s="28"/>
      <c r="E3" s="98"/>
      <c r="F3" s="28"/>
      <c r="G3" s="28"/>
      <c r="H3" s="74"/>
      <c r="I3" s="28"/>
      <c r="J3" s="28"/>
      <c r="K3" s="28"/>
      <c r="L3" s="28"/>
    </row>
    <row r="4" spans="1:14" s="97" customFormat="1" ht="12" x14ac:dyDescent="0.25">
      <c r="C4" s="98"/>
      <c r="D4" s="98"/>
      <c r="E4" s="98"/>
      <c r="F4" s="98"/>
      <c r="G4" s="180" t="s">
        <v>1011</v>
      </c>
      <c r="H4" s="181" t="s">
        <v>1012</v>
      </c>
      <c r="I4" s="182">
        <f>SUM(I12:I76)+I94+SUM(I96:I113)+SUM(I129:I144)+SUM(I146:I251)+SUM(I416:I483)</f>
        <v>0</v>
      </c>
      <c r="J4" s="183"/>
      <c r="K4" s="182">
        <f>SUM(K12:K76)+K94+SUM(K96:K113)+SUM(K129:K144)+SUM(K146:K251)+SUM(K416:K483)</f>
        <v>0</v>
      </c>
      <c r="L4" s="182">
        <f>SUM(L12:L76)+L94+SUM(L96:L113)+SUM(L129:L144)+SUM(L146:L251)+SUM(L416:L483)</f>
        <v>0</v>
      </c>
      <c r="M4" s="125"/>
      <c r="N4" s="125"/>
    </row>
    <row r="5" spans="1:14" s="97" customFormat="1" ht="12" x14ac:dyDescent="0.25">
      <c r="C5" s="98"/>
      <c r="D5" s="98"/>
      <c r="E5" s="98"/>
      <c r="F5" s="98"/>
      <c r="G5" s="180" t="s">
        <v>1019</v>
      </c>
      <c r="H5" s="181" t="s">
        <v>1012</v>
      </c>
      <c r="I5" s="182">
        <f>SUM(I252:I412)+SUM(I484:I517)</f>
        <v>0</v>
      </c>
      <c r="J5" s="183"/>
      <c r="K5" s="182">
        <f>SUM(K252:K412)+SUM(K484:K517)</f>
        <v>0</v>
      </c>
      <c r="L5" s="182">
        <f>SUM(L252:L412)+SUM(L484:L517)</f>
        <v>0</v>
      </c>
      <c r="M5" s="125"/>
      <c r="N5" s="125"/>
    </row>
    <row r="6" spans="1:14" s="97" customFormat="1" ht="12" x14ac:dyDescent="0.25">
      <c r="C6" s="98"/>
      <c r="D6" s="98"/>
      <c r="E6" s="98"/>
      <c r="F6" s="98"/>
      <c r="G6" s="184"/>
      <c r="H6" s="185" t="s">
        <v>27</v>
      </c>
      <c r="I6" s="182">
        <f>I4-I5</f>
        <v>0</v>
      </c>
      <c r="J6" s="183"/>
      <c r="K6" s="182">
        <f t="shared" ref="K6:L6" si="0">K4-K5</f>
        <v>0</v>
      </c>
      <c r="L6" s="182">
        <f t="shared" si="0"/>
        <v>0</v>
      </c>
      <c r="M6" s="125"/>
      <c r="N6" s="125"/>
    </row>
    <row r="7" spans="1:14" s="97" customFormat="1" ht="12" x14ac:dyDescent="0.25">
      <c r="C7" s="98"/>
      <c r="D7" s="98"/>
      <c r="E7" s="98"/>
      <c r="F7" s="98"/>
      <c r="G7" s="180" t="s">
        <v>1013</v>
      </c>
      <c r="H7" s="181" t="s">
        <v>1014</v>
      </c>
      <c r="I7" s="182">
        <f>SUM(I12:I251)</f>
        <v>0</v>
      </c>
      <c r="J7" s="183"/>
      <c r="K7" s="182">
        <f>SUM(K12:K251)</f>
        <v>0</v>
      </c>
      <c r="L7" s="182">
        <f>SUM(L12:L251)</f>
        <v>0</v>
      </c>
      <c r="M7" s="125"/>
      <c r="N7" s="125"/>
    </row>
    <row r="8" spans="1:14" s="97" customFormat="1" ht="12" x14ac:dyDescent="0.25">
      <c r="C8" s="98"/>
      <c r="D8" s="98"/>
      <c r="E8" s="98"/>
      <c r="F8" s="98"/>
      <c r="G8" s="180" t="s">
        <v>1018</v>
      </c>
      <c r="H8" s="181" t="s">
        <v>1014</v>
      </c>
      <c r="I8" s="182">
        <f>SUM(I252:I412)</f>
        <v>0</v>
      </c>
      <c r="J8" s="183"/>
      <c r="K8" s="182">
        <f>SUM(K252:K412)</f>
        <v>0</v>
      </c>
      <c r="L8" s="182">
        <f>SUM(L252:L412)</f>
        <v>0</v>
      </c>
      <c r="M8" s="125"/>
      <c r="N8" s="125"/>
    </row>
    <row r="9" spans="1:14" s="97" customFormat="1" ht="12" x14ac:dyDescent="0.25">
      <c r="C9" s="98"/>
      <c r="D9" s="98"/>
      <c r="E9" s="98"/>
      <c r="F9" s="98"/>
      <c r="G9" s="184"/>
      <c r="H9" s="186" t="s">
        <v>27</v>
      </c>
      <c r="I9" s="182">
        <f>I7-I8</f>
        <v>0</v>
      </c>
      <c r="J9" s="183"/>
      <c r="K9" s="182">
        <f t="shared" ref="K9:L9" si="1">K7-K8</f>
        <v>0</v>
      </c>
      <c r="L9" s="182">
        <f t="shared" si="1"/>
        <v>0</v>
      </c>
      <c r="M9" s="125"/>
      <c r="N9" s="125"/>
    </row>
    <row r="10" spans="1:14" ht="26.25" customHeight="1" x14ac:dyDescent="0.25">
      <c r="C10" s="55"/>
      <c r="D10" s="55"/>
      <c r="E10" s="96"/>
      <c r="F10" s="55"/>
      <c r="G10" s="191" t="s">
        <v>706</v>
      </c>
      <c r="H10" s="192" t="s">
        <v>707</v>
      </c>
      <c r="I10" s="68" t="s">
        <v>716</v>
      </c>
      <c r="J10" s="68" t="s">
        <v>926</v>
      </c>
      <c r="K10" s="81" t="s">
        <v>715</v>
      </c>
      <c r="L10" s="126" t="s">
        <v>1015</v>
      </c>
      <c r="M10" s="81" t="s">
        <v>1035</v>
      </c>
      <c r="N10" s="81" t="s">
        <v>1503</v>
      </c>
    </row>
    <row r="11" spans="1:14" s="77" customFormat="1" ht="60.75" customHeight="1" x14ac:dyDescent="0.25">
      <c r="A11" s="131" t="s">
        <v>1482</v>
      </c>
      <c r="B11" s="131" t="s">
        <v>1541</v>
      </c>
      <c r="C11" s="194" t="s">
        <v>1441</v>
      </c>
      <c r="D11" s="194" t="s">
        <v>30</v>
      </c>
      <c r="E11" s="194" t="s">
        <v>31</v>
      </c>
      <c r="F11" s="221" t="s">
        <v>32</v>
      </c>
      <c r="G11" s="194" t="s">
        <v>33</v>
      </c>
      <c r="H11" s="194" t="s">
        <v>34</v>
      </c>
      <c r="I11" s="194" t="s">
        <v>35</v>
      </c>
      <c r="J11" s="194" t="s">
        <v>925</v>
      </c>
      <c r="K11" s="193" t="s">
        <v>1055</v>
      </c>
      <c r="L11" s="193" t="s">
        <v>1056</v>
      </c>
      <c r="M11" s="193" t="s">
        <v>927</v>
      </c>
      <c r="N11" s="193" t="s">
        <v>1504</v>
      </c>
    </row>
    <row r="12" spans="1:14" ht="15" x14ac:dyDescent="0.25">
      <c r="A12" s="132" t="s">
        <v>1422</v>
      </c>
      <c r="B12" s="132" t="s">
        <v>1422</v>
      </c>
      <c r="C12" s="195" t="s">
        <v>1442</v>
      </c>
      <c r="D12" s="195" t="str">
        <f t="shared" ref="D12:D48" si="2">LEFT(G12,3)</f>
        <v>621</v>
      </c>
      <c r="E12" s="196" t="s">
        <v>36</v>
      </c>
      <c r="F12" s="197"/>
      <c r="G12" s="198" t="s">
        <v>1060</v>
      </c>
      <c r="H12" s="199" t="s">
        <v>911</v>
      </c>
      <c r="I12" s="200"/>
      <c r="J12" s="200"/>
      <c r="K12" s="189"/>
      <c r="L12" s="201">
        <f t="shared" ref="L12:L76" si="3">I12+J12-K12</f>
        <v>0</v>
      </c>
      <c r="M12" s="202"/>
      <c r="N12" s="202"/>
    </row>
    <row r="13" spans="1:14" ht="15" x14ac:dyDescent="0.25">
      <c r="A13" s="132" t="s">
        <v>1417</v>
      </c>
      <c r="B13" s="132" t="s">
        <v>1417</v>
      </c>
      <c r="C13" s="195" t="s">
        <v>1443</v>
      </c>
      <c r="D13" s="195" t="str">
        <f t="shared" si="2"/>
        <v>621</v>
      </c>
      <c r="E13" s="196" t="s">
        <v>36</v>
      </c>
      <c r="F13" s="197"/>
      <c r="G13" s="198" t="s">
        <v>1061</v>
      </c>
      <c r="H13" s="199" t="s">
        <v>37</v>
      </c>
      <c r="I13" s="200"/>
      <c r="J13" s="200"/>
      <c r="K13" s="190"/>
      <c r="L13" s="201">
        <f t="shared" si="3"/>
        <v>0</v>
      </c>
      <c r="M13" s="202"/>
      <c r="N13" s="202"/>
    </row>
    <row r="14" spans="1:14" ht="15" x14ac:dyDescent="0.25">
      <c r="A14" s="132" t="s">
        <v>1422</v>
      </c>
      <c r="B14" s="132" t="s">
        <v>1422</v>
      </c>
      <c r="C14" s="195" t="s">
        <v>1442</v>
      </c>
      <c r="D14" s="195" t="str">
        <f t="shared" si="2"/>
        <v>621</v>
      </c>
      <c r="E14" s="196" t="s">
        <v>36</v>
      </c>
      <c r="F14" s="197"/>
      <c r="G14" s="198" t="s">
        <v>1062</v>
      </c>
      <c r="H14" s="199" t="s">
        <v>38</v>
      </c>
      <c r="I14" s="200"/>
      <c r="J14" s="200"/>
      <c r="K14" s="190"/>
      <c r="L14" s="201">
        <f t="shared" si="3"/>
        <v>0</v>
      </c>
      <c r="M14" s="202"/>
      <c r="N14" s="202"/>
    </row>
    <row r="15" spans="1:14" ht="15" x14ac:dyDescent="0.25">
      <c r="A15" s="132" t="s">
        <v>1422</v>
      </c>
      <c r="B15" s="132" t="s">
        <v>1422</v>
      </c>
      <c r="C15" s="195" t="s">
        <v>1442</v>
      </c>
      <c r="D15" s="195" t="str">
        <f t="shared" si="2"/>
        <v>621</v>
      </c>
      <c r="E15" s="196" t="s">
        <v>36</v>
      </c>
      <c r="F15" s="203" t="s">
        <v>39</v>
      </c>
      <c r="G15" s="198" t="s">
        <v>40</v>
      </c>
      <c r="H15" s="199" t="s">
        <v>41</v>
      </c>
      <c r="I15" s="200"/>
      <c r="J15" s="200"/>
      <c r="K15" s="190"/>
      <c r="L15" s="201">
        <f t="shared" si="3"/>
        <v>0</v>
      </c>
      <c r="M15" s="202"/>
      <c r="N15" s="202"/>
    </row>
    <row r="16" spans="1:14" ht="15" x14ac:dyDescent="0.25">
      <c r="A16" s="132" t="s">
        <v>1417</v>
      </c>
      <c r="B16" s="132" t="s">
        <v>1417</v>
      </c>
      <c r="C16" s="195" t="s">
        <v>1443</v>
      </c>
      <c r="D16" s="195" t="str">
        <f t="shared" si="2"/>
        <v>621</v>
      </c>
      <c r="E16" s="196" t="s">
        <v>36</v>
      </c>
      <c r="F16" s="203" t="s">
        <v>39</v>
      </c>
      <c r="G16" s="198" t="s">
        <v>42</v>
      </c>
      <c r="H16" s="199" t="s">
        <v>43</v>
      </c>
      <c r="I16" s="200"/>
      <c r="J16" s="200"/>
      <c r="K16" s="190"/>
      <c r="L16" s="201">
        <f t="shared" si="3"/>
        <v>0</v>
      </c>
      <c r="M16" s="202"/>
      <c r="N16" s="202"/>
    </row>
    <row r="17" spans="1:14" ht="15" x14ac:dyDescent="0.25">
      <c r="A17" s="132" t="s">
        <v>1422</v>
      </c>
      <c r="B17" s="132" t="s">
        <v>1422</v>
      </c>
      <c r="C17" s="195" t="s">
        <v>1442</v>
      </c>
      <c r="D17" s="195" t="str">
        <f t="shared" si="2"/>
        <v>621</v>
      </c>
      <c r="E17" s="196" t="s">
        <v>36</v>
      </c>
      <c r="F17" s="197"/>
      <c r="G17" s="198" t="s">
        <v>44</v>
      </c>
      <c r="H17" s="199" t="s">
        <v>45</v>
      </c>
      <c r="I17" s="200"/>
      <c r="J17" s="200"/>
      <c r="K17" s="190"/>
      <c r="L17" s="201">
        <f t="shared" si="3"/>
        <v>0</v>
      </c>
      <c r="M17" s="202"/>
      <c r="N17" s="202"/>
    </row>
    <row r="18" spans="1:14" ht="15" x14ac:dyDescent="0.25">
      <c r="A18" s="132" t="s">
        <v>1417</v>
      </c>
      <c r="B18" s="132" t="s">
        <v>1417</v>
      </c>
      <c r="C18" s="195" t="s">
        <v>1443</v>
      </c>
      <c r="D18" s="195" t="str">
        <f t="shared" si="2"/>
        <v>621</v>
      </c>
      <c r="E18" s="196" t="s">
        <v>36</v>
      </c>
      <c r="F18" s="197"/>
      <c r="G18" s="198" t="s">
        <v>46</v>
      </c>
      <c r="H18" s="199" t="s">
        <v>47</v>
      </c>
      <c r="I18" s="200"/>
      <c r="J18" s="200"/>
      <c r="K18" s="190"/>
      <c r="L18" s="201">
        <f t="shared" si="3"/>
        <v>0</v>
      </c>
      <c r="M18" s="202"/>
      <c r="N18" s="202"/>
    </row>
    <row r="19" spans="1:14" ht="15" x14ac:dyDescent="0.25">
      <c r="A19" s="132" t="s">
        <v>1422</v>
      </c>
      <c r="B19" s="132" t="s">
        <v>1422</v>
      </c>
      <c r="C19" s="195" t="s">
        <v>1442</v>
      </c>
      <c r="D19" s="195" t="str">
        <f t="shared" si="2"/>
        <v>621</v>
      </c>
      <c r="E19" s="196" t="s">
        <v>36</v>
      </c>
      <c r="F19" s="197"/>
      <c r="G19" s="198" t="s">
        <v>48</v>
      </c>
      <c r="H19" s="199" t="s">
        <v>49</v>
      </c>
      <c r="I19" s="200"/>
      <c r="J19" s="200"/>
      <c r="K19" s="190"/>
      <c r="L19" s="201">
        <f t="shared" si="3"/>
        <v>0</v>
      </c>
      <c r="M19" s="202"/>
      <c r="N19" s="202"/>
    </row>
    <row r="20" spans="1:14" ht="15" x14ac:dyDescent="0.25">
      <c r="A20" s="132" t="s">
        <v>1417</v>
      </c>
      <c r="B20" s="132" t="s">
        <v>1417</v>
      </c>
      <c r="C20" s="195" t="s">
        <v>1443</v>
      </c>
      <c r="D20" s="195" t="str">
        <f t="shared" si="2"/>
        <v>621</v>
      </c>
      <c r="E20" s="196" t="s">
        <v>36</v>
      </c>
      <c r="F20" s="197"/>
      <c r="G20" s="198" t="s">
        <v>50</v>
      </c>
      <c r="H20" s="199" t="s">
        <v>51</v>
      </c>
      <c r="I20" s="200"/>
      <c r="J20" s="200"/>
      <c r="K20" s="190"/>
      <c r="L20" s="201">
        <f t="shared" si="3"/>
        <v>0</v>
      </c>
      <c r="M20" s="202"/>
      <c r="N20" s="202"/>
    </row>
    <row r="21" spans="1:14" ht="15" x14ac:dyDescent="0.25">
      <c r="A21" s="132" t="s">
        <v>1422</v>
      </c>
      <c r="B21" s="132" t="s">
        <v>1422</v>
      </c>
      <c r="C21" s="195" t="s">
        <v>1442</v>
      </c>
      <c r="D21" s="195" t="str">
        <f t="shared" si="2"/>
        <v>621</v>
      </c>
      <c r="E21" s="196" t="s">
        <v>36</v>
      </c>
      <c r="F21" s="197"/>
      <c r="G21" s="198" t="s">
        <v>52</v>
      </c>
      <c r="H21" s="199" t="s">
        <v>53</v>
      </c>
      <c r="I21" s="200"/>
      <c r="J21" s="200"/>
      <c r="K21" s="190"/>
      <c r="L21" s="201">
        <f t="shared" si="3"/>
        <v>0</v>
      </c>
      <c r="M21" s="202"/>
      <c r="N21" s="202"/>
    </row>
    <row r="22" spans="1:14" ht="15" x14ac:dyDescent="0.25">
      <c r="A22" s="132" t="s">
        <v>1417</v>
      </c>
      <c r="B22" s="132" t="s">
        <v>1417</v>
      </c>
      <c r="C22" s="195" t="s">
        <v>1443</v>
      </c>
      <c r="D22" s="195" t="str">
        <f t="shared" si="2"/>
        <v>621</v>
      </c>
      <c r="E22" s="196" t="s">
        <v>36</v>
      </c>
      <c r="F22" s="197"/>
      <c r="G22" s="198" t="s">
        <v>54</v>
      </c>
      <c r="H22" s="199" t="s">
        <v>55</v>
      </c>
      <c r="I22" s="200"/>
      <c r="J22" s="200"/>
      <c r="K22" s="190"/>
      <c r="L22" s="201">
        <f t="shared" si="3"/>
        <v>0</v>
      </c>
      <c r="M22" s="202"/>
      <c r="N22" s="202"/>
    </row>
    <row r="23" spans="1:14" ht="33.75" x14ac:dyDescent="0.25">
      <c r="A23" s="132" t="s">
        <v>1420</v>
      </c>
      <c r="B23" s="132" t="s">
        <v>1420</v>
      </c>
      <c r="C23" s="195" t="s">
        <v>1442</v>
      </c>
      <c r="D23" s="195" t="str">
        <f t="shared" si="2"/>
        <v>631</v>
      </c>
      <c r="E23" s="196" t="s">
        <v>56</v>
      </c>
      <c r="F23" s="197"/>
      <c r="G23" s="198" t="s">
        <v>1063</v>
      </c>
      <c r="H23" s="199" t="s">
        <v>57</v>
      </c>
      <c r="I23" s="200"/>
      <c r="J23" s="200"/>
      <c r="K23" s="190"/>
      <c r="L23" s="201">
        <f t="shared" si="3"/>
        <v>0</v>
      </c>
      <c r="M23" s="202"/>
      <c r="N23" s="202"/>
    </row>
    <row r="24" spans="1:14" ht="33.75" x14ac:dyDescent="0.25">
      <c r="A24" s="132" t="s">
        <v>1418</v>
      </c>
      <c r="B24" s="132" t="s">
        <v>1418</v>
      </c>
      <c r="C24" s="195" t="s">
        <v>1443</v>
      </c>
      <c r="D24" s="195" t="str">
        <f t="shared" si="2"/>
        <v>631</v>
      </c>
      <c r="E24" s="196" t="s">
        <v>56</v>
      </c>
      <c r="F24" s="197"/>
      <c r="G24" s="198" t="s">
        <v>1064</v>
      </c>
      <c r="H24" s="199" t="s">
        <v>58</v>
      </c>
      <c r="I24" s="200"/>
      <c r="J24" s="200"/>
      <c r="K24" s="190"/>
      <c r="L24" s="201">
        <f t="shared" si="3"/>
        <v>0</v>
      </c>
      <c r="M24" s="202"/>
      <c r="N24" s="202"/>
    </row>
    <row r="25" spans="1:14" ht="33.75" x14ac:dyDescent="0.25">
      <c r="A25" s="132" t="s">
        <v>1420</v>
      </c>
      <c r="B25" s="132" t="s">
        <v>1420</v>
      </c>
      <c r="C25" s="195" t="s">
        <v>1442</v>
      </c>
      <c r="D25" s="195" t="str">
        <f t="shared" si="2"/>
        <v>631</v>
      </c>
      <c r="E25" s="196" t="s">
        <v>56</v>
      </c>
      <c r="F25" s="197"/>
      <c r="G25" s="198" t="s">
        <v>59</v>
      </c>
      <c r="H25" s="199" t="s">
        <v>60</v>
      </c>
      <c r="I25" s="200"/>
      <c r="J25" s="200"/>
      <c r="K25" s="190"/>
      <c r="L25" s="201">
        <f t="shared" si="3"/>
        <v>0</v>
      </c>
      <c r="M25" s="202"/>
      <c r="N25" s="202"/>
    </row>
    <row r="26" spans="1:14" ht="33.75" x14ac:dyDescent="0.25">
      <c r="A26" s="132" t="s">
        <v>1418</v>
      </c>
      <c r="B26" s="132" t="s">
        <v>1418</v>
      </c>
      <c r="C26" s="195" t="s">
        <v>1443</v>
      </c>
      <c r="D26" s="195" t="str">
        <f t="shared" si="2"/>
        <v>631</v>
      </c>
      <c r="E26" s="196" t="s">
        <v>56</v>
      </c>
      <c r="F26" s="197"/>
      <c r="G26" s="198" t="s">
        <v>61</v>
      </c>
      <c r="H26" s="199" t="s">
        <v>62</v>
      </c>
      <c r="I26" s="200"/>
      <c r="J26" s="200"/>
      <c r="K26" s="190"/>
      <c r="L26" s="201">
        <f t="shared" si="3"/>
        <v>0</v>
      </c>
      <c r="M26" s="202"/>
      <c r="N26" s="202"/>
    </row>
    <row r="27" spans="1:14" ht="33.75" x14ac:dyDescent="0.25">
      <c r="A27" s="132" t="s">
        <v>1420</v>
      </c>
      <c r="B27" s="132" t="s">
        <v>1420</v>
      </c>
      <c r="C27" s="195" t="s">
        <v>1442</v>
      </c>
      <c r="D27" s="195" t="str">
        <f t="shared" si="2"/>
        <v>631</v>
      </c>
      <c r="E27" s="196" t="s">
        <v>56</v>
      </c>
      <c r="F27" s="203" t="s">
        <v>39</v>
      </c>
      <c r="G27" s="198" t="s">
        <v>63</v>
      </c>
      <c r="H27" s="199" t="s">
        <v>64</v>
      </c>
      <c r="I27" s="200"/>
      <c r="J27" s="200"/>
      <c r="K27" s="190"/>
      <c r="L27" s="201">
        <f t="shared" si="3"/>
        <v>0</v>
      </c>
      <c r="M27" s="202"/>
      <c r="N27" s="202"/>
    </row>
    <row r="28" spans="1:14" ht="33.75" x14ac:dyDescent="0.25">
      <c r="A28" s="132" t="s">
        <v>1418</v>
      </c>
      <c r="B28" s="132" t="s">
        <v>1418</v>
      </c>
      <c r="C28" s="195" t="s">
        <v>1443</v>
      </c>
      <c r="D28" s="195" t="str">
        <f t="shared" si="2"/>
        <v>631</v>
      </c>
      <c r="E28" s="196" t="s">
        <v>56</v>
      </c>
      <c r="F28" s="197" t="s">
        <v>39</v>
      </c>
      <c r="G28" s="198" t="s">
        <v>65</v>
      </c>
      <c r="H28" s="199" t="s">
        <v>66</v>
      </c>
      <c r="I28" s="200"/>
      <c r="J28" s="200"/>
      <c r="K28" s="190"/>
      <c r="L28" s="201">
        <f t="shared" si="3"/>
        <v>0</v>
      </c>
      <c r="M28" s="202"/>
      <c r="N28" s="202"/>
    </row>
    <row r="29" spans="1:14" ht="33.75" x14ac:dyDescent="0.25">
      <c r="A29" s="132" t="s">
        <v>1420</v>
      </c>
      <c r="B29" s="132" t="s">
        <v>1420</v>
      </c>
      <c r="C29" s="195" t="s">
        <v>1442</v>
      </c>
      <c r="D29" s="195" t="str">
        <f t="shared" si="2"/>
        <v>631</v>
      </c>
      <c r="E29" s="196" t="s">
        <v>56</v>
      </c>
      <c r="F29" s="203" t="s">
        <v>39</v>
      </c>
      <c r="G29" s="198" t="s">
        <v>67</v>
      </c>
      <c r="H29" s="199" t="s">
        <v>68</v>
      </c>
      <c r="I29" s="200"/>
      <c r="J29" s="200"/>
      <c r="K29" s="190"/>
      <c r="L29" s="201">
        <f t="shared" si="3"/>
        <v>0</v>
      </c>
      <c r="M29" s="202"/>
      <c r="N29" s="202"/>
    </row>
    <row r="30" spans="1:14" ht="33.75" x14ac:dyDescent="0.25">
      <c r="A30" s="132" t="s">
        <v>1418</v>
      </c>
      <c r="B30" s="132" t="s">
        <v>1418</v>
      </c>
      <c r="C30" s="195" t="s">
        <v>1443</v>
      </c>
      <c r="D30" s="195" t="str">
        <f t="shared" si="2"/>
        <v>631</v>
      </c>
      <c r="E30" s="196" t="s">
        <v>56</v>
      </c>
      <c r="F30" s="197" t="s">
        <v>39</v>
      </c>
      <c r="G30" s="198" t="s">
        <v>69</v>
      </c>
      <c r="H30" s="199" t="s">
        <v>70</v>
      </c>
      <c r="I30" s="200"/>
      <c r="J30" s="200"/>
      <c r="K30" s="190"/>
      <c r="L30" s="201">
        <f t="shared" si="3"/>
        <v>0</v>
      </c>
      <c r="M30" s="202"/>
      <c r="N30" s="202"/>
    </row>
    <row r="31" spans="1:14" ht="33.75" x14ac:dyDescent="0.25">
      <c r="A31" s="132" t="s">
        <v>1420</v>
      </c>
      <c r="B31" s="132" t="s">
        <v>1420</v>
      </c>
      <c r="C31" s="195" t="s">
        <v>1442</v>
      </c>
      <c r="D31" s="195" t="str">
        <f t="shared" si="2"/>
        <v>631</v>
      </c>
      <c r="E31" s="196" t="s">
        <v>56</v>
      </c>
      <c r="F31" s="197"/>
      <c r="G31" s="198" t="s">
        <v>71</v>
      </c>
      <c r="H31" s="199" t="s">
        <v>72</v>
      </c>
      <c r="I31" s="200"/>
      <c r="J31" s="200"/>
      <c r="K31" s="190"/>
      <c r="L31" s="201">
        <f t="shared" si="3"/>
        <v>0</v>
      </c>
      <c r="M31" s="202"/>
      <c r="N31" s="202"/>
    </row>
    <row r="32" spans="1:14" ht="33.75" x14ac:dyDescent="0.25">
      <c r="A32" s="132" t="s">
        <v>1418</v>
      </c>
      <c r="B32" s="132" t="s">
        <v>1418</v>
      </c>
      <c r="C32" s="195" t="s">
        <v>1443</v>
      </c>
      <c r="D32" s="195" t="str">
        <f t="shared" si="2"/>
        <v>631</v>
      </c>
      <c r="E32" s="196" t="s">
        <v>56</v>
      </c>
      <c r="F32" s="197"/>
      <c r="G32" s="198" t="s">
        <v>73</v>
      </c>
      <c r="H32" s="199" t="s">
        <v>74</v>
      </c>
      <c r="I32" s="200"/>
      <c r="J32" s="200"/>
      <c r="K32" s="190"/>
      <c r="L32" s="201">
        <f t="shared" si="3"/>
        <v>0</v>
      </c>
      <c r="M32" s="202"/>
      <c r="N32" s="202"/>
    </row>
    <row r="33" spans="1:14" ht="22.5" x14ac:dyDescent="0.25">
      <c r="A33" s="132" t="s">
        <v>1420</v>
      </c>
      <c r="B33" s="132" t="s">
        <v>1420</v>
      </c>
      <c r="C33" s="195" t="s">
        <v>1442</v>
      </c>
      <c r="D33" s="195" t="str">
        <f t="shared" si="2"/>
        <v>633</v>
      </c>
      <c r="E33" s="196" t="s">
        <v>75</v>
      </c>
      <c r="F33" s="197"/>
      <c r="G33" s="198" t="s">
        <v>1065</v>
      </c>
      <c r="H33" s="199" t="s">
        <v>76</v>
      </c>
      <c r="I33" s="200"/>
      <c r="J33" s="200"/>
      <c r="K33" s="190"/>
      <c r="L33" s="201">
        <f t="shared" si="3"/>
        <v>0</v>
      </c>
      <c r="M33" s="202"/>
      <c r="N33" s="202"/>
    </row>
    <row r="34" spans="1:14" ht="22.5" x14ac:dyDescent="0.25">
      <c r="A34" s="132" t="s">
        <v>1418</v>
      </c>
      <c r="B34" s="132" t="s">
        <v>1418</v>
      </c>
      <c r="C34" s="195" t="s">
        <v>1443</v>
      </c>
      <c r="D34" s="195" t="str">
        <f t="shared" si="2"/>
        <v>633</v>
      </c>
      <c r="E34" s="196" t="s">
        <v>75</v>
      </c>
      <c r="F34" s="197"/>
      <c r="G34" s="198" t="s">
        <v>1066</v>
      </c>
      <c r="H34" s="199" t="s">
        <v>77</v>
      </c>
      <c r="I34" s="200"/>
      <c r="J34" s="200"/>
      <c r="K34" s="190"/>
      <c r="L34" s="201">
        <f t="shared" si="3"/>
        <v>0</v>
      </c>
      <c r="M34" s="202"/>
      <c r="N34" s="202"/>
    </row>
    <row r="35" spans="1:14" ht="22.5" x14ac:dyDescent="0.25">
      <c r="A35" s="132" t="s">
        <v>1420</v>
      </c>
      <c r="B35" s="132" t="s">
        <v>1420</v>
      </c>
      <c r="C35" s="195" t="s">
        <v>1442</v>
      </c>
      <c r="D35" s="195" t="str">
        <f t="shared" si="2"/>
        <v>633</v>
      </c>
      <c r="E35" s="196" t="s">
        <v>75</v>
      </c>
      <c r="F35" s="197"/>
      <c r="G35" s="198" t="s">
        <v>78</v>
      </c>
      <c r="H35" s="199" t="s">
        <v>79</v>
      </c>
      <c r="I35" s="200"/>
      <c r="J35" s="200"/>
      <c r="K35" s="190"/>
      <c r="L35" s="201">
        <f t="shared" si="3"/>
        <v>0</v>
      </c>
      <c r="M35" s="202"/>
      <c r="N35" s="202"/>
    </row>
    <row r="36" spans="1:14" ht="22.5" x14ac:dyDescent="0.25">
      <c r="A36" s="132" t="s">
        <v>1418</v>
      </c>
      <c r="B36" s="132" t="s">
        <v>1418</v>
      </c>
      <c r="C36" s="195" t="s">
        <v>1443</v>
      </c>
      <c r="D36" s="195" t="str">
        <f t="shared" si="2"/>
        <v>633</v>
      </c>
      <c r="E36" s="196" t="s">
        <v>75</v>
      </c>
      <c r="F36" s="197"/>
      <c r="G36" s="198" t="s">
        <v>80</v>
      </c>
      <c r="H36" s="199" t="s">
        <v>81</v>
      </c>
      <c r="I36" s="200"/>
      <c r="J36" s="200"/>
      <c r="K36" s="190"/>
      <c r="L36" s="201">
        <f t="shared" si="3"/>
        <v>0</v>
      </c>
      <c r="M36" s="202"/>
      <c r="N36" s="202"/>
    </row>
    <row r="37" spans="1:14" ht="24.75" customHeight="1" x14ac:dyDescent="0.25">
      <c r="A37" s="132" t="s">
        <v>1420</v>
      </c>
      <c r="B37" s="132" t="s">
        <v>1420</v>
      </c>
      <c r="C37" s="195" t="s">
        <v>1442</v>
      </c>
      <c r="D37" s="195" t="str">
        <f t="shared" si="2"/>
        <v>633</v>
      </c>
      <c r="E37" s="196" t="s">
        <v>75</v>
      </c>
      <c r="F37" s="197"/>
      <c r="G37" s="198" t="s">
        <v>1067</v>
      </c>
      <c r="H37" s="199" t="s">
        <v>82</v>
      </c>
      <c r="I37" s="200"/>
      <c r="J37" s="200"/>
      <c r="K37" s="190"/>
      <c r="L37" s="201">
        <f t="shared" si="3"/>
        <v>0</v>
      </c>
      <c r="M37" s="202"/>
      <c r="N37" s="202"/>
    </row>
    <row r="38" spans="1:14" ht="24.75" customHeight="1" x14ac:dyDescent="0.25">
      <c r="A38" s="132" t="s">
        <v>1418</v>
      </c>
      <c r="B38" s="132" t="s">
        <v>1418</v>
      </c>
      <c r="C38" s="195" t="s">
        <v>1443</v>
      </c>
      <c r="D38" s="195" t="str">
        <f t="shared" si="2"/>
        <v>633</v>
      </c>
      <c r="E38" s="196" t="s">
        <v>75</v>
      </c>
      <c r="F38" s="197"/>
      <c r="G38" s="198" t="s">
        <v>1068</v>
      </c>
      <c r="H38" s="199" t="s">
        <v>83</v>
      </c>
      <c r="I38" s="200"/>
      <c r="J38" s="200"/>
      <c r="K38" s="190"/>
      <c r="L38" s="201">
        <f t="shared" si="3"/>
        <v>0</v>
      </c>
      <c r="M38" s="202"/>
      <c r="N38" s="202"/>
    </row>
    <row r="39" spans="1:14" ht="27.75" customHeight="1" x14ac:dyDescent="0.25">
      <c r="A39" s="132" t="s">
        <v>1420</v>
      </c>
      <c r="B39" s="132" t="s">
        <v>1420</v>
      </c>
      <c r="C39" s="195" t="s">
        <v>1442</v>
      </c>
      <c r="D39" s="195" t="str">
        <f t="shared" si="2"/>
        <v>633</v>
      </c>
      <c r="E39" s="196" t="s">
        <v>75</v>
      </c>
      <c r="F39" s="197"/>
      <c r="G39" s="198" t="s">
        <v>84</v>
      </c>
      <c r="H39" s="199" t="s">
        <v>85</v>
      </c>
      <c r="I39" s="200"/>
      <c r="J39" s="200"/>
      <c r="K39" s="190"/>
      <c r="L39" s="201">
        <f t="shared" si="3"/>
        <v>0</v>
      </c>
      <c r="M39" s="202"/>
      <c r="N39" s="202"/>
    </row>
    <row r="40" spans="1:14" ht="27.75" customHeight="1" x14ac:dyDescent="0.25">
      <c r="A40" s="132" t="s">
        <v>1418</v>
      </c>
      <c r="B40" s="132" t="s">
        <v>1418</v>
      </c>
      <c r="C40" s="195" t="s">
        <v>1443</v>
      </c>
      <c r="D40" s="195" t="str">
        <f t="shared" si="2"/>
        <v>633</v>
      </c>
      <c r="E40" s="196" t="s">
        <v>75</v>
      </c>
      <c r="F40" s="197"/>
      <c r="G40" s="198" t="s">
        <v>86</v>
      </c>
      <c r="H40" s="199" t="s">
        <v>87</v>
      </c>
      <c r="I40" s="200"/>
      <c r="J40" s="200"/>
      <c r="K40" s="190"/>
      <c r="L40" s="201">
        <f t="shared" si="3"/>
        <v>0</v>
      </c>
      <c r="M40" s="202"/>
      <c r="N40" s="202"/>
    </row>
    <row r="41" spans="1:14" ht="22.5" x14ac:dyDescent="0.25">
      <c r="A41" s="132" t="s">
        <v>1420</v>
      </c>
      <c r="B41" s="132" t="s">
        <v>1420</v>
      </c>
      <c r="C41" s="195" t="s">
        <v>1442</v>
      </c>
      <c r="D41" s="195" t="str">
        <f t="shared" si="2"/>
        <v>633</v>
      </c>
      <c r="E41" s="196" t="s">
        <v>75</v>
      </c>
      <c r="F41" s="197"/>
      <c r="G41" s="198" t="s">
        <v>88</v>
      </c>
      <c r="H41" s="199" t="s">
        <v>89</v>
      </c>
      <c r="I41" s="200"/>
      <c r="J41" s="200"/>
      <c r="K41" s="190"/>
      <c r="L41" s="201">
        <f t="shared" si="3"/>
        <v>0</v>
      </c>
      <c r="M41" s="202"/>
      <c r="N41" s="202"/>
    </row>
    <row r="42" spans="1:14" ht="22.5" x14ac:dyDescent="0.25">
      <c r="A42" s="132" t="s">
        <v>1418</v>
      </c>
      <c r="B42" s="132" t="s">
        <v>1418</v>
      </c>
      <c r="C42" s="195" t="s">
        <v>1443</v>
      </c>
      <c r="D42" s="195" t="str">
        <f t="shared" si="2"/>
        <v>633</v>
      </c>
      <c r="E42" s="196" t="s">
        <v>75</v>
      </c>
      <c r="F42" s="197"/>
      <c r="G42" s="198" t="s">
        <v>90</v>
      </c>
      <c r="H42" s="199" t="s">
        <v>91</v>
      </c>
      <c r="I42" s="200"/>
      <c r="J42" s="200"/>
      <c r="K42" s="190"/>
      <c r="L42" s="201">
        <f t="shared" si="3"/>
        <v>0</v>
      </c>
      <c r="M42" s="202"/>
      <c r="N42" s="202"/>
    </row>
    <row r="43" spans="1:14" ht="22.5" x14ac:dyDescent="0.25">
      <c r="A43" s="132" t="s">
        <v>1420</v>
      </c>
      <c r="B43" s="132" t="s">
        <v>1420</v>
      </c>
      <c r="C43" s="195" t="s">
        <v>1442</v>
      </c>
      <c r="D43" s="195" t="str">
        <f t="shared" si="2"/>
        <v>633</v>
      </c>
      <c r="E43" s="196" t="s">
        <v>75</v>
      </c>
      <c r="F43" s="197"/>
      <c r="G43" s="198" t="s">
        <v>92</v>
      </c>
      <c r="H43" s="199" t="s">
        <v>93</v>
      </c>
      <c r="I43" s="200"/>
      <c r="J43" s="200"/>
      <c r="K43" s="190"/>
      <c r="L43" s="201">
        <f t="shared" si="3"/>
        <v>0</v>
      </c>
      <c r="M43" s="202"/>
      <c r="N43" s="202"/>
    </row>
    <row r="44" spans="1:14" ht="22.5" x14ac:dyDescent="0.25">
      <c r="A44" s="132" t="s">
        <v>1418</v>
      </c>
      <c r="B44" s="132" t="s">
        <v>1418</v>
      </c>
      <c r="C44" s="195" t="s">
        <v>1443</v>
      </c>
      <c r="D44" s="195" t="str">
        <f t="shared" si="2"/>
        <v>633</v>
      </c>
      <c r="E44" s="196" t="s">
        <v>75</v>
      </c>
      <c r="F44" s="197"/>
      <c r="G44" s="198" t="s">
        <v>94</v>
      </c>
      <c r="H44" s="199" t="s">
        <v>95</v>
      </c>
      <c r="I44" s="200"/>
      <c r="J44" s="200"/>
      <c r="K44" s="190"/>
      <c r="L44" s="201">
        <f t="shared" si="3"/>
        <v>0</v>
      </c>
      <c r="M44" s="202"/>
      <c r="N44" s="202"/>
    </row>
    <row r="45" spans="1:14" ht="22.5" x14ac:dyDescent="0.25">
      <c r="A45" s="132" t="s">
        <v>1420</v>
      </c>
      <c r="B45" s="132" t="s">
        <v>1420</v>
      </c>
      <c r="C45" s="195" t="s">
        <v>1442</v>
      </c>
      <c r="D45" s="195" t="str">
        <f t="shared" si="2"/>
        <v>633</v>
      </c>
      <c r="E45" s="196" t="s">
        <v>75</v>
      </c>
      <c r="F45" s="197"/>
      <c r="G45" s="198" t="s">
        <v>96</v>
      </c>
      <c r="H45" s="199" t="s">
        <v>97</v>
      </c>
      <c r="I45" s="200"/>
      <c r="J45" s="200"/>
      <c r="K45" s="190"/>
      <c r="L45" s="201">
        <f t="shared" si="3"/>
        <v>0</v>
      </c>
      <c r="M45" s="202"/>
      <c r="N45" s="202"/>
    </row>
    <row r="46" spans="1:14" ht="22.5" x14ac:dyDescent="0.25">
      <c r="A46" s="132" t="s">
        <v>1418</v>
      </c>
      <c r="B46" s="132" t="s">
        <v>1418</v>
      </c>
      <c r="C46" s="195" t="s">
        <v>1443</v>
      </c>
      <c r="D46" s="195" t="str">
        <f t="shared" si="2"/>
        <v>633</v>
      </c>
      <c r="E46" s="196" t="s">
        <v>75</v>
      </c>
      <c r="F46" s="197"/>
      <c r="G46" s="198" t="s">
        <v>98</v>
      </c>
      <c r="H46" s="199" t="s">
        <v>99</v>
      </c>
      <c r="I46" s="200"/>
      <c r="J46" s="200"/>
      <c r="K46" s="190"/>
      <c r="L46" s="201">
        <f t="shared" si="3"/>
        <v>0</v>
      </c>
      <c r="M46" s="202"/>
      <c r="N46" s="202"/>
    </row>
    <row r="47" spans="1:14" ht="22.5" x14ac:dyDescent="0.25">
      <c r="A47" s="132" t="s">
        <v>1420</v>
      </c>
      <c r="B47" s="132" t="s">
        <v>1420</v>
      </c>
      <c r="C47" s="195" t="s">
        <v>1442</v>
      </c>
      <c r="D47" s="195" t="str">
        <f t="shared" si="2"/>
        <v>633</v>
      </c>
      <c r="E47" s="196" t="s">
        <v>75</v>
      </c>
      <c r="F47" s="197"/>
      <c r="G47" s="198" t="s">
        <v>1069</v>
      </c>
      <c r="H47" s="199" t="s">
        <v>100</v>
      </c>
      <c r="I47" s="200"/>
      <c r="J47" s="200"/>
      <c r="K47" s="190"/>
      <c r="L47" s="201">
        <f t="shared" si="3"/>
        <v>0</v>
      </c>
      <c r="M47" s="202"/>
      <c r="N47" s="202"/>
    </row>
    <row r="48" spans="1:14" ht="22.5" x14ac:dyDescent="0.25">
      <c r="A48" s="132" t="s">
        <v>1418</v>
      </c>
      <c r="B48" s="132" t="s">
        <v>1418</v>
      </c>
      <c r="C48" s="195" t="s">
        <v>1443</v>
      </c>
      <c r="D48" s="195" t="str">
        <f t="shared" si="2"/>
        <v>633</v>
      </c>
      <c r="E48" s="196" t="s">
        <v>75</v>
      </c>
      <c r="F48" s="197"/>
      <c r="G48" s="198" t="s">
        <v>1070</v>
      </c>
      <c r="H48" s="199" t="s">
        <v>101</v>
      </c>
      <c r="I48" s="200"/>
      <c r="J48" s="200"/>
      <c r="K48" s="190"/>
      <c r="L48" s="201">
        <f t="shared" si="3"/>
        <v>0</v>
      </c>
      <c r="M48" s="202"/>
      <c r="N48" s="202"/>
    </row>
    <row r="49" spans="1:14" ht="15" x14ac:dyDescent="0.25">
      <c r="A49" s="132" t="s">
        <v>1420</v>
      </c>
      <c r="B49" s="132" t="s">
        <v>1420</v>
      </c>
      <c r="C49" s="195" t="s">
        <v>1442</v>
      </c>
      <c r="D49" s="204">
        <v>6411</v>
      </c>
      <c r="E49" s="196" t="s">
        <v>102</v>
      </c>
      <c r="F49" s="197"/>
      <c r="G49" s="198" t="s">
        <v>1071</v>
      </c>
      <c r="H49" s="199" t="s">
        <v>102</v>
      </c>
      <c r="I49" s="200"/>
      <c r="J49" s="200"/>
      <c r="K49" s="190"/>
      <c r="L49" s="201">
        <f t="shared" si="3"/>
        <v>0</v>
      </c>
      <c r="M49" s="202"/>
      <c r="N49" s="202"/>
    </row>
    <row r="50" spans="1:14" ht="15" x14ac:dyDescent="0.25">
      <c r="A50" s="132" t="s">
        <v>1420</v>
      </c>
      <c r="B50" s="132" t="s">
        <v>1420</v>
      </c>
      <c r="C50" s="195" t="s">
        <v>1442</v>
      </c>
      <c r="D50" s="204">
        <v>6413</v>
      </c>
      <c r="E50" s="196" t="s">
        <v>103</v>
      </c>
      <c r="F50" s="197"/>
      <c r="G50" s="198" t="s">
        <v>1072</v>
      </c>
      <c r="H50" s="199" t="s">
        <v>103</v>
      </c>
      <c r="I50" s="200"/>
      <c r="J50" s="200"/>
      <c r="K50" s="190"/>
      <c r="L50" s="201">
        <f t="shared" si="3"/>
        <v>0</v>
      </c>
      <c r="M50" s="202"/>
      <c r="N50" s="202"/>
    </row>
    <row r="51" spans="1:14" ht="15" x14ac:dyDescent="0.25">
      <c r="A51" s="132" t="s">
        <v>1420</v>
      </c>
      <c r="B51" s="132" t="s">
        <v>1420</v>
      </c>
      <c r="C51" s="195" t="s">
        <v>1442</v>
      </c>
      <c r="D51" s="204">
        <v>6415</v>
      </c>
      <c r="E51" s="196" t="s">
        <v>104</v>
      </c>
      <c r="F51" s="197"/>
      <c r="G51" s="198" t="s">
        <v>1073</v>
      </c>
      <c r="H51" s="199" t="s">
        <v>104</v>
      </c>
      <c r="I51" s="200"/>
      <c r="J51" s="200"/>
      <c r="K51" s="190"/>
      <c r="L51" s="201">
        <f t="shared" si="3"/>
        <v>0</v>
      </c>
      <c r="M51" s="202"/>
      <c r="N51" s="202"/>
    </row>
    <row r="52" spans="1:14" ht="22.5" x14ac:dyDescent="0.25">
      <c r="A52" s="132" t="s">
        <v>1420</v>
      </c>
      <c r="B52" s="132" t="s">
        <v>1420</v>
      </c>
      <c r="C52" s="195" t="s">
        <v>1442</v>
      </c>
      <c r="D52" s="195" t="str">
        <f t="shared" ref="D52:D53" si="4">LEFT(G52,3)</f>
        <v>641</v>
      </c>
      <c r="E52" s="196" t="s">
        <v>105</v>
      </c>
      <c r="F52" s="197"/>
      <c r="G52" s="198" t="s">
        <v>1074</v>
      </c>
      <c r="H52" s="199" t="s">
        <v>106</v>
      </c>
      <c r="I52" s="200"/>
      <c r="J52" s="200"/>
      <c r="K52" s="190"/>
      <c r="L52" s="201">
        <f t="shared" si="3"/>
        <v>0</v>
      </c>
      <c r="M52" s="202"/>
      <c r="N52" s="202"/>
    </row>
    <row r="53" spans="1:14" ht="22.5" x14ac:dyDescent="0.25">
      <c r="A53" s="132" t="s">
        <v>1420</v>
      </c>
      <c r="B53" s="132" t="s">
        <v>1420</v>
      </c>
      <c r="C53" s="195" t="s">
        <v>1442</v>
      </c>
      <c r="D53" s="195" t="str">
        <f t="shared" si="4"/>
        <v>641</v>
      </c>
      <c r="E53" s="196" t="s">
        <v>105</v>
      </c>
      <c r="F53" s="197"/>
      <c r="G53" s="198" t="s">
        <v>1075</v>
      </c>
      <c r="H53" s="199" t="s">
        <v>107</v>
      </c>
      <c r="I53" s="200"/>
      <c r="J53" s="200"/>
      <c r="K53" s="190"/>
      <c r="L53" s="201">
        <f t="shared" si="3"/>
        <v>0</v>
      </c>
      <c r="M53" s="202"/>
      <c r="N53" s="202"/>
    </row>
    <row r="54" spans="1:14" ht="27" customHeight="1" x14ac:dyDescent="0.25">
      <c r="A54" s="132" t="s">
        <v>1418</v>
      </c>
      <c r="B54" s="132" t="s">
        <v>1418</v>
      </c>
      <c r="C54" s="195" t="s">
        <v>1443</v>
      </c>
      <c r="D54" s="204">
        <v>6421</v>
      </c>
      <c r="E54" s="196" t="s">
        <v>108</v>
      </c>
      <c r="F54" s="197"/>
      <c r="G54" s="198" t="s">
        <v>1076</v>
      </c>
      <c r="H54" s="199" t="s">
        <v>912</v>
      </c>
      <c r="I54" s="200"/>
      <c r="J54" s="200"/>
      <c r="K54" s="190"/>
      <c r="L54" s="201">
        <f t="shared" si="3"/>
        <v>0</v>
      </c>
      <c r="M54" s="202"/>
      <c r="N54" s="202"/>
    </row>
    <row r="55" spans="1:14" ht="15" x14ac:dyDescent="0.25">
      <c r="A55" s="132" t="s">
        <v>1418</v>
      </c>
      <c r="B55" s="132" t="s">
        <v>1418</v>
      </c>
      <c r="C55" s="195" t="s">
        <v>1443</v>
      </c>
      <c r="D55" s="204">
        <v>6422</v>
      </c>
      <c r="E55" s="196" t="s">
        <v>109</v>
      </c>
      <c r="F55" s="197"/>
      <c r="G55" s="198" t="s">
        <v>1077</v>
      </c>
      <c r="H55" s="199" t="s">
        <v>913</v>
      </c>
      <c r="I55" s="200"/>
      <c r="J55" s="200"/>
      <c r="K55" s="190"/>
      <c r="L55" s="201">
        <f t="shared" si="3"/>
        <v>0</v>
      </c>
      <c r="M55" s="202"/>
      <c r="N55" s="202"/>
    </row>
    <row r="56" spans="1:14" ht="15" x14ac:dyDescent="0.25">
      <c r="A56" s="132" t="s">
        <v>1418</v>
      </c>
      <c r="B56" s="132" t="s">
        <v>1418</v>
      </c>
      <c r="C56" s="195" t="s">
        <v>1443</v>
      </c>
      <c r="D56" s="204">
        <v>6423</v>
      </c>
      <c r="E56" s="196" t="s">
        <v>110</v>
      </c>
      <c r="F56" s="197"/>
      <c r="G56" s="198" t="s">
        <v>1078</v>
      </c>
      <c r="H56" s="199" t="s">
        <v>914</v>
      </c>
      <c r="I56" s="200"/>
      <c r="J56" s="200"/>
      <c r="K56" s="190"/>
      <c r="L56" s="201">
        <f t="shared" si="3"/>
        <v>0</v>
      </c>
      <c r="M56" s="202"/>
      <c r="N56" s="202"/>
    </row>
    <row r="57" spans="1:14" ht="22.5" x14ac:dyDescent="0.25">
      <c r="A57" s="132" t="s">
        <v>1418</v>
      </c>
      <c r="B57" s="132" t="s">
        <v>1418</v>
      </c>
      <c r="C57" s="195" t="s">
        <v>1443</v>
      </c>
      <c r="D57" s="195" t="str">
        <f>LEFT(G57,3)</f>
        <v>642</v>
      </c>
      <c r="E57" s="196" t="s">
        <v>111</v>
      </c>
      <c r="F57" s="197"/>
      <c r="G57" s="198" t="s">
        <v>1079</v>
      </c>
      <c r="H57" s="199" t="s">
        <v>1569</v>
      </c>
      <c r="I57" s="200"/>
      <c r="J57" s="200"/>
      <c r="K57" s="190"/>
      <c r="L57" s="201">
        <f t="shared" si="3"/>
        <v>0</v>
      </c>
      <c r="M57" s="202"/>
      <c r="N57" s="202"/>
    </row>
    <row r="58" spans="1:14" ht="15" x14ac:dyDescent="0.25">
      <c r="A58" s="132" t="s">
        <v>1418</v>
      </c>
      <c r="B58" s="132" t="s">
        <v>1418</v>
      </c>
      <c r="C58" s="195" t="s">
        <v>1443</v>
      </c>
      <c r="D58" s="195">
        <v>6425</v>
      </c>
      <c r="E58" s="196" t="s">
        <v>112</v>
      </c>
      <c r="F58" s="197"/>
      <c r="G58" s="198" t="s">
        <v>1080</v>
      </c>
      <c r="H58" s="199" t="s">
        <v>113</v>
      </c>
      <c r="I58" s="200"/>
      <c r="J58" s="200"/>
      <c r="K58" s="190"/>
      <c r="L58" s="201">
        <f t="shared" si="3"/>
        <v>0</v>
      </c>
      <c r="M58" s="202"/>
      <c r="N58" s="202"/>
    </row>
    <row r="59" spans="1:14" ht="15" x14ac:dyDescent="0.25">
      <c r="A59" s="132" t="s">
        <v>1418</v>
      </c>
      <c r="B59" s="132" t="s">
        <v>1418</v>
      </c>
      <c r="C59" s="195" t="s">
        <v>1443</v>
      </c>
      <c r="D59" s="195">
        <v>6425</v>
      </c>
      <c r="E59" s="196" t="s">
        <v>112</v>
      </c>
      <c r="F59" s="197"/>
      <c r="G59" s="198" t="s">
        <v>1081</v>
      </c>
      <c r="H59" s="199" t="s">
        <v>114</v>
      </c>
      <c r="I59" s="200"/>
      <c r="J59" s="200"/>
      <c r="K59" s="190"/>
      <c r="L59" s="201">
        <f t="shared" si="3"/>
        <v>0</v>
      </c>
      <c r="M59" s="202"/>
      <c r="N59" s="202"/>
    </row>
    <row r="60" spans="1:14" ht="15" x14ac:dyDescent="0.25">
      <c r="A60" s="132" t="s">
        <v>1418</v>
      </c>
      <c r="B60" s="132" t="s">
        <v>1418</v>
      </c>
      <c r="C60" s="195" t="s">
        <v>1443</v>
      </c>
      <c r="D60" s="195">
        <v>6425</v>
      </c>
      <c r="E60" s="196" t="s">
        <v>112</v>
      </c>
      <c r="F60" s="197"/>
      <c r="G60" s="198" t="s">
        <v>1082</v>
      </c>
      <c r="H60" s="199" t="s">
        <v>115</v>
      </c>
      <c r="I60" s="200"/>
      <c r="J60" s="200"/>
      <c r="K60" s="190"/>
      <c r="L60" s="201">
        <f t="shared" si="3"/>
        <v>0</v>
      </c>
      <c r="M60" s="202"/>
      <c r="N60" s="202"/>
    </row>
    <row r="61" spans="1:14" ht="22.5" x14ac:dyDescent="0.2">
      <c r="A61" s="132" t="s">
        <v>1418</v>
      </c>
      <c r="B61" s="132" t="s">
        <v>1418</v>
      </c>
      <c r="C61" s="195" t="s">
        <v>1443</v>
      </c>
      <c r="D61" s="195" t="str">
        <f t="shared" ref="D61:D63" si="5">LEFT(G61,3)</f>
        <v>642</v>
      </c>
      <c r="E61" s="196" t="s">
        <v>111</v>
      </c>
      <c r="F61" s="197"/>
      <c r="G61" s="205" t="s">
        <v>1083</v>
      </c>
      <c r="H61" s="206" t="s">
        <v>116</v>
      </c>
      <c r="I61" s="200"/>
      <c r="J61" s="200"/>
      <c r="K61" s="190"/>
      <c r="L61" s="201">
        <f t="shared" si="3"/>
        <v>0</v>
      </c>
      <c r="M61" s="202"/>
      <c r="N61" s="202"/>
    </row>
    <row r="62" spans="1:14" ht="22.5" x14ac:dyDescent="0.2">
      <c r="A62" s="132" t="s">
        <v>1418</v>
      </c>
      <c r="B62" s="132" t="s">
        <v>1418</v>
      </c>
      <c r="C62" s="195" t="s">
        <v>1443</v>
      </c>
      <c r="D62" s="195" t="str">
        <f t="shared" si="5"/>
        <v>642</v>
      </c>
      <c r="E62" s="196" t="s">
        <v>111</v>
      </c>
      <c r="F62" s="207" t="s">
        <v>39</v>
      </c>
      <c r="G62" s="205" t="s">
        <v>1084</v>
      </c>
      <c r="H62" s="206" t="s">
        <v>117</v>
      </c>
      <c r="I62" s="200"/>
      <c r="J62" s="200"/>
      <c r="K62" s="190"/>
      <c r="L62" s="201">
        <f t="shared" si="3"/>
        <v>0</v>
      </c>
      <c r="M62" s="202"/>
      <c r="N62" s="202"/>
    </row>
    <row r="63" spans="1:14" ht="22.5" x14ac:dyDescent="0.2">
      <c r="A63" s="132" t="s">
        <v>1418</v>
      </c>
      <c r="B63" s="132" t="s">
        <v>1418</v>
      </c>
      <c r="C63" s="195" t="s">
        <v>1443</v>
      </c>
      <c r="D63" s="195" t="str">
        <f t="shared" si="5"/>
        <v>642</v>
      </c>
      <c r="E63" s="196" t="s">
        <v>111</v>
      </c>
      <c r="F63" s="197"/>
      <c r="G63" s="205" t="s">
        <v>1085</v>
      </c>
      <c r="H63" s="206" t="s">
        <v>118</v>
      </c>
      <c r="I63" s="200"/>
      <c r="J63" s="200"/>
      <c r="K63" s="190"/>
      <c r="L63" s="201">
        <f t="shared" si="3"/>
        <v>0</v>
      </c>
      <c r="M63" s="202"/>
      <c r="N63" s="202"/>
    </row>
    <row r="64" spans="1:14" ht="22.5" x14ac:dyDescent="0.25">
      <c r="A64" s="132" t="s">
        <v>1420</v>
      </c>
      <c r="B64" s="132" t="s">
        <v>1420</v>
      </c>
      <c r="C64" s="195" t="s">
        <v>1442</v>
      </c>
      <c r="D64" s="204">
        <v>6451</v>
      </c>
      <c r="E64" s="196" t="s">
        <v>119</v>
      </c>
      <c r="F64" s="197"/>
      <c r="G64" s="198" t="s">
        <v>1086</v>
      </c>
      <c r="H64" s="199" t="s">
        <v>709</v>
      </c>
      <c r="I64" s="200"/>
      <c r="J64" s="200"/>
      <c r="K64" s="190"/>
      <c r="L64" s="201">
        <f t="shared" si="3"/>
        <v>0</v>
      </c>
      <c r="M64" s="202"/>
      <c r="N64" s="202"/>
    </row>
    <row r="65" spans="1:14" ht="22.5" x14ac:dyDescent="0.25">
      <c r="A65" s="132" t="s">
        <v>1418</v>
      </c>
      <c r="B65" s="132" t="s">
        <v>1418</v>
      </c>
      <c r="C65" s="195" t="s">
        <v>1443</v>
      </c>
      <c r="D65" s="204">
        <v>6452</v>
      </c>
      <c r="E65" s="196" t="s">
        <v>120</v>
      </c>
      <c r="F65" s="197"/>
      <c r="G65" s="198" t="s">
        <v>1087</v>
      </c>
      <c r="H65" s="199" t="s">
        <v>710</v>
      </c>
      <c r="I65" s="200"/>
      <c r="J65" s="200"/>
      <c r="K65" s="190"/>
      <c r="L65" s="201">
        <f t="shared" si="3"/>
        <v>0</v>
      </c>
      <c r="M65" s="202"/>
      <c r="N65" s="202"/>
    </row>
    <row r="66" spans="1:14" ht="22.5" x14ac:dyDescent="0.25">
      <c r="A66" s="132" t="s">
        <v>1420</v>
      </c>
      <c r="B66" s="132" t="s">
        <v>1420</v>
      </c>
      <c r="C66" s="195" t="s">
        <v>1442</v>
      </c>
      <c r="D66" s="195" t="str">
        <f t="shared" ref="D66:D69" si="6">LEFT(G66,4)</f>
        <v>6471</v>
      </c>
      <c r="E66" s="196" t="s">
        <v>121</v>
      </c>
      <c r="F66" s="197"/>
      <c r="G66" s="198" t="s">
        <v>1088</v>
      </c>
      <c r="H66" s="199" t="s">
        <v>711</v>
      </c>
      <c r="I66" s="200"/>
      <c r="J66" s="200"/>
      <c r="K66" s="190"/>
      <c r="L66" s="201">
        <f t="shared" si="3"/>
        <v>0</v>
      </c>
      <c r="M66" s="202"/>
      <c r="N66" s="202"/>
    </row>
    <row r="67" spans="1:14" ht="22.5" x14ac:dyDescent="0.25">
      <c r="A67" s="132">
        <v>64715</v>
      </c>
      <c r="B67" s="132">
        <v>64715</v>
      </c>
      <c r="C67" s="195" t="s">
        <v>1442</v>
      </c>
      <c r="D67" s="195" t="str">
        <f t="shared" si="6"/>
        <v>6471</v>
      </c>
      <c r="E67" s="196" t="s">
        <v>121</v>
      </c>
      <c r="F67" s="197"/>
      <c r="G67" s="198" t="s">
        <v>1089</v>
      </c>
      <c r="H67" s="199" t="s">
        <v>122</v>
      </c>
      <c r="I67" s="200"/>
      <c r="J67" s="200"/>
      <c r="K67" s="190"/>
      <c r="L67" s="201">
        <f t="shared" si="3"/>
        <v>0</v>
      </c>
      <c r="M67" s="202"/>
      <c r="N67" s="202"/>
    </row>
    <row r="68" spans="1:14" ht="22.5" x14ac:dyDescent="0.25">
      <c r="A68" s="132" t="s">
        <v>1418</v>
      </c>
      <c r="B68" s="132" t="s">
        <v>1418</v>
      </c>
      <c r="C68" s="195" t="s">
        <v>1443</v>
      </c>
      <c r="D68" s="195" t="str">
        <f t="shared" si="6"/>
        <v>6472</v>
      </c>
      <c r="E68" s="196" t="s">
        <v>123</v>
      </c>
      <c r="F68" s="197"/>
      <c r="G68" s="198" t="s">
        <v>525</v>
      </c>
      <c r="H68" s="199" t="s">
        <v>124</v>
      </c>
      <c r="I68" s="200"/>
      <c r="J68" s="200"/>
      <c r="K68" s="190"/>
      <c r="L68" s="201">
        <f t="shared" si="3"/>
        <v>0</v>
      </c>
      <c r="M68" s="202"/>
      <c r="N68" s="202"/>
    </row>
    <row r="69" spans="1:14" ht="22.5" x14ac:dyDescent="0.25">
      <c r="A69" s="132">
        <v>64725</v>
      </c>
      <c r="B69" s="132">
        <v>64725</v>
      </c>
      <c r="C69" s="195" t="s">
        <v>1443</v>
      </c>
      <c r="D69" s="195" t="str">
        <f t="shared" si="6"/>
        <v>6472</v>
      </c>
      <c r="E69" s="196" t="s">
        <v>123</v>
      </c>
      <c r="F69" s="197"/>
      <c r="G69" s="198" t="s">
        <v>1090</v>
      </c>
      <c r="H69" s="199" t="s">
        <v>125</v>
      </c>
      <c r="I69" s="200"/>
      <c r="J69" s="200"/>
      <c r="K69" s="190"/>
      <c r="L69" s="201">
        <f t="shared" si="3"/>
        <v>0</v>
      </c>
      <c r="M69" s="202"/>
      <c r="N69" s="202"/>
    </row>
    <row r="70" spans="1:14" ht="15" x14ac:dyDescent="0.25">
      <c r="A70" s="132" t="s">
        <v>1420</v>
      </c>
      <c r="B70" s="132" t="s">
        <v>1420</v>
      </c>
      <c r="C70" s="195" t="s">
        <v>1442</v>
      </c>
      <c r="D70" s="195" t="str">
        <f t="shared" ref="D70:D76" si="7">LEFT(G70,3)</f>
        <v>648</v>
      </c>
      <c r="E70" s="196" t="s">
        <v>126</v>
      </c>
      <c r="F70" s="197"/>
      <c r="G70" s="198" t="s">
        <v>664</v>
      </c>
      <c r="H70" s="199" t="s">
        <v>712</v>
      </c>
      <c r="I70" s="200"/>
      <c r="J70" s="200"/>
      <c r="K70" s="190"/>
      <c r="L70" s="201">
        <f t="shared" si="3"/>
        <v>0</v>
      </c>
      <c r="M70" s="202"/>
      <c r="N70" s="202"/>
    </row>
    <row r="71" spans="1:14" ht="15" x14ac:dyDescent="0.25">
      <c r="A71" s="132" t="s">
        <v>1418</v>
      </c>
      <c r="B71" s="132" t="s">
        <v>1418</v>
      </c>
      <c r="C71" s="195" t="s">
        <v>1443</v>
      </c>
      <c r="D71" s="195" t="str">
        <f t="shared" si="7"/>
        <v>648</v>
      </c>
      <c r="E71" s="196" t="s">
        <v>126</v>
      </c>
      <c r="F71" s="197"/>
      <c r="G71" s="198" t="s">
        <v>665</v>
      </c>
      <c r="H71" s="199" t="s">
        <v>713</v>
      </c>
      <c r="I71" s="200"/>
      <c r="J71" s="200"/>
      <c r="K71" s="190"/>
      <c r="L71" s="201">
        <f t="shared" si="3"/>
        <v>0</v>
      </c>
      <c r="M71" s="202"/>
      <c r="N71" s="202"/>
    </row>
    <row r="72" spans="1:14" ht="22.5" x14ac:dyDescent="0.25">
      <c r="A72" s="132" t="s">
        <v>1420</v>
      </c>
      <c r="B72" s="132" t="s">
        <v>1420</v>
      </c>
      <c r="C72" s="195" t="s">
        <v>1442</v>
      </c>
      <c r="D72" s="195" t="str">
        <f t="shared" si="7"/>
        <v>648</v>
      </c>
      <c r="E72" s="196" t="s">
        <v>126</v>
      </c>
      <c r="F72" s="197"/>
      <c r="G72" s="198" t="s">
        <v>1091</v>
      </c>
      <c r="H72" s="199" t="s">
        <v>127</v>
      </c>
      <c r="I72" s="200"/>
      <c r="J72" s="200"/>
      <c r="K72" s="190"/>
      <c r="L72" s="201">
        <f t="shared" si="3"/>
        <v>0</v>
      </c>
      <c r="M72" s="202"/>
      <c r="N72" s="202"/>
    </row>
    <row r="73" spans="1:14" ht="15" x14ac:dyDescent="0.25">
      <c r="A73" s="132" t="s">
        <v>1418</v>
      </c>
      <c r="B73" s="132" t="s">
        <v>1418</v>
      </c>
      <c r="C73" s="195" t="s">
        <v>1443</v>
      </c>
      <c r="D73" s="195" t="str">
        <f t="shared" si="7"/>
        <v>648</v>
      </c>
      <c r="E73" s="196" t="s">
        <v>126</v>
      </c>
      <c r="F73" s="197" t="s">
        <v>39</v>
      </c>
      <c r="G73" s="198" t="s">
        <v>128</v>
      </c>
      <c r="H73" s="208" t="s">
        <v>129</v>
      </c>
      <c r="I73" s="200"/>
      <c r="J73" s="200"/>
      <c r="K73" s="190"/>
      <c r="L73" s="201">
        <f t="shared" si="3"/>
        <v>0</v>
      </c>
      <c r="M73" s="202"/>
      <c r="N73" s="202"/>
    </row>
    <row r="74" spans="1:14" ht="22.5" x14ac:dyDescent="0.25">
      <c r="A74" s="132" t="s">
        <v>1420</v>
      </c>
      <c r="B74" s="132" t="s">
        <v>1420</v>
      </c>
      <c r="C74" s="195" t="s">
        <v>1442</v>
      </c>
      <c r="D74" s="195" t="str">
        <f t="shared" si="7"/>
        <v>648</v>
      </c>
      <c r="E74" s="196" t="s">
        <v>126</v>
      </c>
      <c r="F74" s="197"/>
      <c r="G74" s="198" t="s">
        <v>130</v>
      </c>
      <c r="H74" s="199" t="s">
        <v>131</v>
      </c>
      <c r="I74" s="200"/>
      <c r="J74" s="200"/>
      <c r="K74" s="190"/>
      <c r="L74" s="201">
        <f t="shared" si="3"/>
        <v>0</v>
      </c>
      <c r="M74" s="202"/>
      <c r="N74" s="202"/>
    </row>
    <row r="75" spans="1:14" ht="33.75" x14ac:dyDescent="0.25">
      <c r="A75" s="132" t="s">
        <v>1417</v>
      </c>
      <c r="B75" s="132" t="s">
        <v>1417</v>
      </c>
      <c r="C75" s="195" t="s">
        <v>1443</v>
      </c>
      <c r="D75" s="195" t="str">
        <f t="shared" si="7"/>
        <v>648</v>
      </c>
      <c r="E75" s="196" t="s">
        <v>126</v>
      </c>
      <c r="F75" s="197"/>
      <c r="G75" s="198" t="s">
        <v>132</v>
      </c>
      <c r="H75" s="199" t="s">
        <v>133</v>
      </c>
      <c r="I75" s="200"/>
      <c r="J75" s="200"/>
      <c r="K75" s="190"/>
      <c r="L75" s="201">
        <f t="shared" si="3"/>
        <v>0</v>
      </c>
      <c r="M75" s="202"/>
      <c r="N75" s="202"/>
    </row>
    <row r="76" spans="1:14" ht="33.75" x14ac:dyDescent="0.25">
      <c r="A76" s="132" t="s">
        <v>1422</v>
      </c>
      <c r="B76" s="132" t="s">
        <v>1422</v>
      </c>
      <c r="C76" s="195" t="s">
        <v>1442</v>
      </c>
      <c r="D76" s="195" t="str">
        <f t="shared" si="7"/>
        <v>648</v>
      </c>
      <c r="E76" s="196" t="s">
        <v>126</v>
      </c>
      <c r="F76" s="197"/>
      <c r="G76" s="198" t="s">
        <v>134</v>
      </c>
      <c r="H76" s="209" t="s">
        <v>135</v>
      </c>
      <c r="I76" s="200"/>
      <c r="J76" s="200"/>
      <c r="K76" s="190"/>
      <c r="L76" s="201">
        <f t="shared" si="3"/>
        <v>0</v>
      </c>
      <c r="M76" s="202"/>
      <c r="N76" s="202"/>
    </row>
    <row r="77" spans="1:14" ht="22.5" x14ac:dyDescent="0.25">
      <c r="A77" s="132">
        <v>6011</v>
      </c>
      <c r="B77" s="132" t="s">
        <v>739</v>
      </c>
      <c r="C77" s="204" t="s">
        <v>1444</v>
      </c>
      <c r="D77" s="195"/>
      <c r="E77" s="196"/>
      <c r="F77" s="203"/>
      <c r="G77" s="198" t="s">
        <v>962</v>
      </c>
      <c r="H77" s="209" t="s">
        <v>944</v>
      </c>
      <c r="I77" s="201">
        <f t="shared" ref="I77:J77" si="8">I416+I450-I484</f>
        <v>0</v>
      </c>
      <c r="J77" s="201">
        <f t="shared" si="8"/>
        <v>0</v>
      </c>
      <c r="K77" s="190"/>
      <c r="L77" s="201">
        <f t="shared" ref="L77:L93" si="9">L416+L450-L484</f>
        <v>0</v>
      </c>
      <c r="M77" s="202"/>
      <c r="N77" s="202"/>
    </row>
    <row r="78" spans="1:14" ht="33.75" x14ac:dyDescent="0.25">
      <c r="A78" s="132">
        <v>60211</v>
      </c>
      <c r="B78" s="132" t="s">
        <v>739</v>
      </c>
      <c r="C78" s="204" t="s">
        <v>1444</v>
      </c>
      <c r="D78" s="195"/>
      <c r="E78" s="196"/>
      <c r="F78" s="197"/>
      <c r="G78" s="198" t="s">
        <v>963</v>
      </c>
      <c r="H78" s="209" t="s">
        <v>903</v>
      </c>
      <c r="I78" s="201">
        <f t="shared" ref="I78:J78" si="10">I417+I451-I485</f>
        <v>0</v>
      </c>
      <c r="J78" s="201">
        <f t="shared" si="10"/>
        <v>0</v>
      </c>
      <c r="K78" s="190"/>
      <c r="L78" s="201">
        <f t="shared" si="9"/>
        <v>0</v>
      </c>
      <c r="M78" s="202"/>
      <c r="N78" s="202"/>
    </row>
    <row r="79" spans="1:14" ht="33.75" x14ac:dyDescent="0.25">
      <c r="A79" s="132">
        <v>60212</v>
      </c>
      <c r="B79" s="132" t="s">
        <v>739</v>
      </c>
      <c r="C79" s="204" t="s">
        <v>1444</v>
      </c>
      <c r="D79" s="195"/>
      <c r="E79" s="196"/>
      <c r="F79" s="197"/>
      <c r="G79" s="198" t="s">
        <v>964</v>
      </c>
      <c r="H79" s="209" t="s">
        <v>904</v>
      </c>
      <c r="I79" s="201">
        <f t="shared" ref="I79:J79" si="11">I418+I452-I486</f>
        <v>0</v>
      </c>
      <c r="J79" s="201">
        <f t="shared" si="11"/>
        <v>0</v>
      </c>
      <c r="K79" s="190"/>
      <c r="L79" s="201">
        <f t="shared" si="9"/>
        <v>0</v>
      </c>
      <c r="M79" s="202"/>
      <c r="N79" s="202"/>
    </row>
    <row r="80" spans="1:14" ht="22.5" x14ac:dyDescent="0.25">
      <c r="A80" s="132">
        <v>60213</v>
      </c>
      <c r="B80" s="132" t="s">
        <v>739</v>
      </c>
      <c r="C80" s="204" t="s">
        <v>1444</v>
      </c>
      <c r="D80" s="195"/>
      <c r="E80" s="196"/>
      <c r="F80" s="197"/>
      <c r="G80" s="198" t="s">
        <v>965</v>
      </c>
      <c r="H80" s="209" t="s">
        <v>905</v>
      </c>
      <c r="I80" s="201">
        <f t="shared" ref="I80:J80" si="12">I419+I453-I487</f>
        <v>0</v>
      </c>
      <c r="J80" s="201">
        <f t="shared" si="12"/>
        <v>0</v>
      </c>
      <c r="K80" s="190"/>
      <c r="L80" s="201">
        <f t="shared" si="9"/>
        <v>0</v>
      </c>
      <c r="M80" s="202"/>
      <c r="N80" s="202"/>
    </row>
    <row r="81" spans="1:14" ht="15" x14ac:dyDescent="0.25">
      <c r="A81" s="132">
        <v>60215</v>
      </c>
      <c r="B81" s="132" t="s">
        <v>739</v>
      </c>
      <c r="C81" s="204" t="s">
        <v>1444</v>
      </c>
      <c r="D81" s="195"/>
      <c r="E81" s="196"/>
      <c r="F81" s="197"/>
      <c r="G81" s="198" t="s">
        <v>966</v>
      </c>
      <c r="H81" s="209" t="s">
        <v>906</v>
      </c>
      <c r="I81" s="201">
        <f t="shared" ref="I81:J81" si="13">I420+I454-I488</f>
        <v>0</v>
      </c>
      <c r="J81" s="201">
        <f t="shared" si="13"/>
        <v>0</v>
      </c>
      <c r="K81" s="190"/>
      <c r="L81" s="201">
        <f t="shared" si="9"/>
        <v>0</v>
      </c>
      <c r="M81" s="202"/>
      <c r="N81" s="202"/>
    </row>
    <row r="82" spans="1:14" ht="22.5" x14ac:dyDescent="0.25">
      <c r="A82" s="132">
        <v>60216</v>
      </c>
      <c r="B82" s="132" t="s">
        <v>739</v>
      </c>
      <c r="C82" s="204" t="s">
        <v>1444</v>
      </c>
      <c r="D82" s="195"/>
      <c r="E82" s="196"/>
      <c r="F82" s="197"/>
      <c r="G82" s="198" t="s">
        <v>967</v>
      </c>
      <c r="H82" s="209" t="s">
        <v>907</v>
      </c>
      <c r="I82" s="201">
        <f t="shared" ref="I82:J82" si="14">I421+I455-I489</f>
        <v>0</v>
      </c>
      <c r="J82" s="201">
        <f t="shared" si="14"/>
        <v>0</v>
      </c>
      <c r="K82" s="190"/>
      <c r="L82" s="201">
        <f t="shared" si="9"/>
        <v>0</v>
      </c>
      <c r="M82" s="202"/>
      <c r="N82" s="202"/>
    </row>
    <row r="83" spans="1:14" ht="15" x14ac:dyDescent="0.25">
      <c r="A83" s="132" t="s">
        <v>1404</v>
      </c>
      <c r="B83" s="132" t="s">
        <v>739</v>
      </c>
      <c r="C83" s="204" t="s">
        <v>1444</v>
      </c>
      <c r="D83" s="195"/>
      <c r="E83" s="196"/>
      <c r="F83" s="197"/>
      <c r="G83" s="198" t="s">
        <v>968</v>
      </c>
      <c r="H83" s="209" t="s">
        <v>908</v>
      </c>
      <c r="I83" s="201">
        <f t="shared" ref="I83:J83" si="15">I422+I456-I490</f>
        <v>0</v>
      </c>
      <c r="J83" s="201">
        <f t="shared" si="15"/>
        <v>0</v>
      </c>
      <c r="K83" s="190"/>
      <c r="L83" s="201">
        <f t="shared" si="9"/>
        <v>0</v>
      </c>
      <c r="M83" s="202"/>
      <c r="N83" s="202"/>
    </row>
    <row r="84" spans="1:14" ht="22.5" x14ac:dyDescent="0.25">
      <c r="A84" s="132" t="s">
        <v>1404</v>
      </c>
      <c r="B84" s="132" t="s">
        <v>739</v>
      </c>
      <c r="C84" s="204" t="s">
        <v>1444</v>
      </c>
      <c r="D84" s="195"/>
      <c r="E84" s="196"/>
      <c r="F84" s="197"/>
      <c r="G84" s="198" t="s">
        <v>969</v>
      </c>
      <c r="H84" s="209" t="s">
        <v>909</v>
      </c>
      <c r="I84" s="201">
        <f t="shared" ref="I84:J84" si="16">I423+I457-I491</f>
        <v>0</v>
      </c>
      <c r="J84" s="201">
        <f t="shared" si="16"/>
        <v>0</v>
      </c>
      <c r="K84" s="190"/>
      <c r="L84" s="201">
        <f t="shared" si="9"/>
        <v>0</v>
      </c>
      <c r="M84" s="202"/>
      <c r="N84" s="202"/>
    </row>
    <row r="85" spans="1:14" ht="22.5" x14ac:dyDescent="0.25">
      <c r="A85" s="142" t="s">
        <v>1405</v>
      </c>
      <c r="B85" s="132" t="s">
        <v>739</v>
      </c>
      <c r="C85" s="204" t="s">
        <v>1444</v>
      </c>
      <c r="D85" s="195"/>
      <c r="E85" s="196"/>
      <c r="F85" s="197"/>
      <c r="G85" s="198" t="s">
        <v>970</v>
      </c>
      <c r="H85" s="209" t="s">
        <v>945</v>
      </c>
      <c r="I85" s="201">
        <f t="shared" ref="I85:J85" si="17">I424+I458-I492</f>
        <v>0</v>
      </c>
      <c r="J85" s="201">
        <f t="shared" si="17"/>
        <v>0</v>
      </c>
      <c r="K85" s="190"/>
      <c r="L85" s="201">
        <f t="shared" si="9"/>
        <v>0</v>
      </c>
      <c r="M85" s="202"/>
      <c r="N85" s="202"/>
    </row>
    <row r="86" spans="1:14" ht="22.5" x14ac:dyDescent="0.25">
      <c r="A86" s="142" t="s">
        <v>1405</v>
      </c>
      <c r="B86" s="132" t="s">
        <v>739</v>
      </c>
      <c r="C86" s="204" t="s">
        <v>1444</v>
      </c>
      <c r="D86" s="195"/>
      <c r="E86" s="196"/>
      <c r="F86" s="197"/>
      <c r="G86" s="198" t="s">
        <v>971</v>
      </c>
      <c r="H86" s="209" t="s">
        <v>946</v>
      </c>
      <c r="I86" s="201">
        <f t="shared" ref="I86:J86" si="18">I425+I459-I493</f>
        <v>0</v>
      </c>
      <c r="J86" s="201">
        <f t="shared" si="18"/>
        <v>0</v>
      </c>
      <c r="K86" s="190"/>
      <c r="L86" s="201">
        <f t="shared" si="9"/>
        <v>0</v>
      </c>
      <c r="M86" s="202"/>
      <c r="N86" s="202"/>
    </row>
    <row r="87" spans="1:14" ht="22.5" x14ac:dyDescent="0.25">
      <c r="A87" s="142" t="s">
        <v>1405</v>
      </c>
      <c r="B87" s="132" t="s">
        <v>739</v>
      </c>
      <c r="C87" s="204" t="s">
        <v>1444</v>
      </c>
      <c r="D87" s="195"/>
      <c r="E87" s="196"/>
      <c r="F87" s="197"/>
      <c r="G87" s="198" t="s">
        <v>972</v>
      </c>
      <c r="H87" s="209" t="s">
        <v>947</v>
      </c>
      <c r="I87" s="201">
        <f t="shared" ref="I87:J87" si="19">I426+I460-I494</f>
        <v>0</v>
      </c>
      <c r="J87" s="201">
        <f t="shared" si="19"/>
        <v>0</v>
      </c>
      <c r="K87" s="190"/>
      <c r="L87" s="201">
        <f t="shared" si="9"/>
        <v>0</v>
      </c>
      <c r="M87" s="202"/>
      <c r="N87" s="202"/>
    </row>
    <row r="88" spans="1:14" ht="22.5" x14ac:dyDescent="0.25">
      <c r="A88" s="132">
        <v>60224</v>
      </c>
      <c r="B88" s="132" t="s">
        <v>739</v>
      </c>
      <c r="C88" s="204" t="s">
        <v>1444</v>
      </c>
      <c r="D88" s="195"/>
      <c r="E88" s="196"/>
      <c r="F88" s="197"/>
      <c r="G88" s="198" t="s">
        <v>973</v>
      </c>
      <c r="H88" s="209" t="s">
        <v>948</v>
      </c>
      <c r="I88" s="201">
        <f t="shared" ref="I88:J88" si="20">I427+I461-I495</f>
        <v>0</v>
      </c>
      <c r="J88" s="201">
        <f t="shared" si="20"/>
        <v>0</v>
      </c>
      <c r="K88" s="190"/>
      <c r="L88" s="201">
        <f t="shared" si="9"/>
        <v>0</v>
      </c>
      <c r="M88" s="202"/>
      <c r="N88" s="202"/>
    </row>
    <row r="89" spans="1:14" ht="22.5" x14ac:dyDescent="0.25">
      <c r="A89" s="132">
        <v>60225</v>
      </c>
      <c r="B89" s="132" t="s">
        <v>739</v>
      </c>
      <c r="C89" s="204" t="s">
        <v>1444</v>
      </c>
      <c r="D89" s="195"/>
      <c r="E89" s="196"/>
      <c r="F89" s="197"/>
      <c r="G89" s="198" t="s">
        <v>974</v>
      </c>
      <c r="H89" s="209" t="s">
        <v>949</v>
      </c>
      <c r="I89" s="201">
        <f t="shared" ref="I89:J89" si="21">I428+I462-I496</f>
        <v>0</v>
      </c>
      <c r="J89" s="201">
        <f t="shared" si="21"/>
        <v>0</v>
      </c>
      <c r="K89" s="190"/>
      <c r="L89" s="201">
        <f t="shared" si="9"/>
        <v>0</v>
      </c>
      <c r="M89" s="202"/>
      <c r="N89" s="202"/>
    </row>
    <row r="90" spans="1:14" ht="22.5" x14ac:dyDescent="0.25">
      <c r="A90" s="132">
        <v>602261</v>
      </c>
      <c r="B90" s="132" t="s">
        <v>739</v>
      </c>
      <c r="C90" s="204" t="s">
        <v>1444</v>
      </c>
      <c r="D90" s="195"/>
      <c r="E90" s="196"/>
      <c r="F90" s="197"/>
      <c r="G90" s="198" t="s">
        <v>975</v>
      </c>
      <c r="H90" s="209" t="s">
        <v>950</v>
      </c>
      <c r="I90" s="201">
        <f t="shared" ref="I90:J90" si="22">I429+I463-I497</f>
        <v>0</v>
      </c>
      <c r="J90" s="201">
        <f t="shared" si="22"/>
        <v>0</v>
      </c>
      <c r="K90" s="190"/>
      <c r="L90" s="201">
        <f t="shared" si="9"/>
        <v>0</v>
      </c>
      <c r="M90" s="202"/>
      <c r="N90" s="202"/>
    </row>
    <row r="91" spans="1:14" ht="15" x14ac:dyDescent="0.25">
      <c r="A91" s="132">
        <v>602268</v>
      </c>
      <c r="B91" s="132" t="s">
        <v>739</v>
      </c>
      <c r="C91" s="204" t="s">
        <v>1444</v>
      </c>
      <c r="D91" s="195"/>
      <c r="E91" s="196"/>
      <c r="F91" s="197"/>
      <c r="G91" s="198" t="s">
        <v>976</v>
      </c>
      <c r="H91" s="209" t="s">
        <v>951</v>
      </c>
      <c r="I91" s="201">
        <f t="shared" ref="I91:J91" si="23">I430+I464-I498</f>
        <v>0</v>
      </c>
      <c r="J91" s="201">
        <f t="shared" si="23"/>
        <v>0</v>
      </c>
      <c r="K91" s="190"/>
      <c r="L91" s="201">
        <f t="shared" si="9"/>
        <v>0</v>
      </c>
      <c r="M91" s="202"/>
      <c r="N91" s="202"/>
    </row>
    <row r="92" spans="1:14" ht="22.5" x14ac:dyDescent="0.25">
      <c r="A92" s="142" t="s">
        <v>1405</v>
      </c>
      <c r="B92" s="132" t="s">
        <v>739</v>
      </c>
      <c r="C92" s="204" t="s">
        <v>1444</v>
      </c>
      <c r="D92" s="195"/>
      <c r="E92" s="196"/>
      <c r="F92" s="197"/>
      <c r="G92" s="198" t="s">
        <v>977</v>
      </c>
      <c r="H92" s="209" t="s">
        <v>952</v>
      </c>
      <c r="I92" s="201">
        <f t="shared" ref="I92:J92" si="24">I431+I465-I499</f>
        <v>0</v>
      </c>
      <c r="J92" s="201">
        <f t="shared" si="24"/>
        <v>0</v>
      </c>
      <c r="K92" s="190"/>
      <c r="L92" s="201">
        <f t="shared" si="9"/>
        <v>0</v>
      </c>
      <c r="M92" s="202"/>
      <c r="N92" s="202"/>
    </row>
    <row r="93" spans="1:14" ht="22.5" x14ac:dyDescent="0.25">
      <c r="A93" s="142" t="s">
        <v>1405</v>
      </c>
      <c r="B93" s="132" t="s">
        <v>739</v>
      </c>
      <c r="C93" s="204" t="s">
        <v>1444</v>
      </c>
      <c r="D93" s="195"/>
      <c r="E93" s="196"/>
      <c r="F93" s="197"/>
      <c r="G93" s="198" t="s">
        <v>978</v>
      </c>
      <c r="H93" s="209" t="s">
        <v>953</v>
      </c>
      <c r="I93" s="201">
        <f t="shared" ref="I93:J93" si="25">I432+I466-I500</f>
        <v>0</v>
      </c>
      <c r="J93" s="201">
        <f t="shared" si="25"/>
        <v>0</v>
      </c>
      <c r="K93" s="190"/>
      <c r="L93" s="201">
        <f t="shared" si="9"/>
        <v>0</v>
      </c>
      <c r="M93" s="202"/>
      <c r="N93" s="202"/>
    </row>
    <row r="94" spans="1:14" ht="15" x14ac:dyDescent="0.25">
      <c r="A94" s="132" t="s">
        <v>1092</v>
      </c>
      <c r="B94" s="132" t="s">
        <v>739</v>
      </c>
      <c r="C94" s="204" t="s">
        <v>1444</v>
      </c>
      <c r="D94" s="195" t="str">
        <f>LEFT(G94,4)</f>
        <v>6066</v>
      </c>
      <c r="E94" s="196" t="s">
        <v>150</v>
      </c>
      <c r="F94" s="197"/>
      <c r="G94" s="198" t="s">
        <v>1092</v>
      </c>
      <c r="H94" s="209" t="s">
        <v>150</v>
      </c>
      <c r="I94" s="200"/>
      <c r="J94" s="200"/>
      <c r="K94" s="190"/>
      <c r="L94" s="201">
        <f t="shared" ref="L94" si="26">I94+J94-K94</f>
        <v>0</v>
      </c>
      <c r="M94" s="202"/>
      <c r="N94" s="202"/>
    </row>
    <row r="95" spans="1:14" ht="22.5" x14ac:dyDescent="0.2">
      <c r="A95" s="132">
        <v>6071</v>
      </c>
      <c r="B95" s="132" t="s">
        <v>739</v>
      </c>
      <c r="C95" s="204" t="s">
        <v>1444</v>
      </c>
      <c r="D95" s="195"/>
      <c r="E95" s="210"/>
      <c r="F95" s="197"/>
      <c r="G95" s="198" t="s">
        <v>979</v>
      </c>
      <c r="H95" s="209" t="s">
        <v>1009</v>
      </c>
      <c r="I95" s="201">
        <f>I433+I467-I501</f>
        <v>0</v>
      </c>
      <c r="J95" s="201">
        <f>J433+J467-J501</f>
        <v>0</v>
      </c>
      <c r="K95" s="190"/>
      <c r="L95" s="201">
        <f>L433+L467-L501</f>
        <v>0</v>
      </c>
      <c r="M95" s="202"/>
      <c r="N95" s="202"/>
    </row>
    <row r="96" spans="1:14" ht="15" x14ac:dyDescent="0.25">
      <c r="A96" s="132" t="s">
        <v>1093</v>
      </c>
      <c r="B96" s="132" t="s">
        <v>739</v>
      </c>
      <c r="C96" s="204" t="s">
        <v>1444</v>
      </c>
      <c r="D96" s="195" t="str">
        <f t="shared" ref="D96:D103" si="27">LEFT(G96,3)</f>
        <v>611</v>
      </c>
      <c r="E96" s="196" t="s">
        <v>152</v>
      </c>
      <c r="F96" s="203"/>
      <c r="G96" s="198" t="s">
        <v>1093</v>
      </c>
      <c r="H96" s="209" t="s">
        <v>931</v>
      </c>
      <c r="I96" s="200"/>
      <c r="J96" s="200"/>
      <c r="K96" s="190"/>
      <c r="L96" s="201">
        <f t="shared" ref="L96:L113" si="28">I96+J96-K96</f>
        <v>0</v>
      </c>
      <c r="M96" s="202"/>
      <c r="N96" s="202"/>
    </row>
    <row r="97" spans="1:14" ht="15" x14ac:dyDescent="0.25">
      <c r="A97" s="132" t="s">
        <v>1094</v>
      </c>
      <c r="B97" s="132" t="s">
        <v>739</v>
      </c>
      <c r="C97" s="204" t="s">
        <v>1444</v>
      </c>
      <c r="D97" s="195" t="str">
        <f t="shared" si="27"/>
        <v>611</v>
      </c>
      <c r="E97" s="196" t="s">
        <v>152</v>
      </c>
      <c r="F97" s="197"/>
      <c r="G97" s="198" t="s">
        <v>1094</v>
      </c>
      <c r="H97" s="209" t="s">
        <v>932</v>
      </c>
      <c r="I97" s="200"/>
      <c r="J97" s="200"/>
      <c r="K97" s="190"/>
      <c r="L97" s="201">
        <f t="shared" si="28"/>
        <v>0</v>
      </c>
      <c r="M97" s="202"/>
      <c r="N97" s="202"/>
    </row>
    <row r="98" spans="1:14" ht="15" x14ac:dyDescent="0.25">
      <c r="A98" s="132" t="s">
        <v>1095</v>
      </c>
      <c r="B98" s="132" t="s">
        <v>739</v>
      </c>
      <c r="C98" s="204" t="s">
        <v>1444</v>
      </c>
      <c r="D98" s="195" t="str">
        <f t="shared" si="27"/>
        <v>611</v>
      </c>
      <c r="E98" s="196" t="s">
        <v>152</v>
      </c>
      <c r="F98" s="197"/>
      <c r="G98" s="198" t="s">
        <v>1095</v>
      </c>
      <c r="H98" s="209" t="s">
        <v>933</v>
      </c>
      <c r="I98" s="200"/>
      <c r="J98" s="200"/>
      <c r="K98" s="190"/>
      <c r="L98" s="201">
        <f t="shared" si="28"/>
        <v>0</v>
      </c>
      <c r="M98" s="202"/>
      <c r="N98" s="202"/>
    </row>
    <row r="99" spans="1:14" ht="15" x14ac:dyDescent="0.25">
      <c r="A99" s="132" t="s">
        <v>1096</v>
      </c>
      <c r="B99" s="132" t="s">
        <v>739</v>
      </c>
      <c r="C99" s="204" t="s">
        <v>1444</v>
      </c>
      <c r="D99" s="195" t="str">
        <f t="shared" si="27"/>
        <v>611</v>
      </c>
      <c r="E99" s="196" t="s">
        <v>152</v>
      </c>
      <c r="F99" s="197"/>
      <c r="G99" s="198" t="s">
        <v>1096</v>
      </c>
      <c r="H99" s="209" t="s">
        <v>934</v>
      </c>
      <c r="I99" s="200"/>
      <c r="J99" s="200"/>
      <c r="K99" s="190"/>
      <c r="L99" s="201">
        <f t="shared" si="28"/>
        <v>0</v>
      </c>
      <c r="M99" s="202"/>
      <c r="N99" s="202"/>
    </row>
    <row r="100" spans="1:14" ht="15" x14ac:dyDescent="0.25">
      <c r="A100" s="132" t="s">
        <v>1097</v>
      </c>
      <c r="B100" s="132" t="s">
        <v>739</v>
      </c>
      <c r="C100" s="204" t="s">
        <v>1444</v>
      </c>
      <c r="D100" s="195" t="str">
        <f t="shared" si="27"/>
        <v>611</v>
      </c>
      <c r="E100" s="196" t="s">
        <v>152</v>
      </c>
      <c r="F100" s="197"/>
      <c r="G100" s="198" t="s">
        <v>1097</v>
      </c>
      <c r="H100" s="209" t="s">
        <v>935</v>
      </c>
      <c r="I100" s="200"/>
      <c r="J100" s="200"/>
      <c r="K100" s="190"/>
      <c r="L100" s="201">
        <f t="shared" si="28"/>
        <v>0</v>
      </c>
      <c r="M100" s="202"/>
      <c r="N100" s="202"/>
    </row>
    <row r="101" spans="1:14" ht="15" x14ac:dyDescent="0.25">
      <c r="A101" s="132" t="s">
        <v>1098</v>
      </c>
      <c r="B101" s="132" t="s">
        <v>739</v>
      </c>
      <c r="C101" s="204" t="s">
        <v>1444</v>
      </c>
      <c r="D101" s="195" t="str">
        <f t="shared" si="27"/>
        <v>611</v>
      </c>
      <c r="E101" s="196" t="s">
        <v>152</v>
      </c>
      <c r="F101" s="197"/>
      <c r="G101" s="198" t="s">
        <v>1098</v>
      </c>
      <c r="H101" s="209" t="s">
        <v>936</v>
      </c>
      <c r="I101" s="200"/>
      <c r="J101" s="200"/>
      <c r="K101" s="190"/>
      <c r="L101" s="201">
        <f t="shared" si="28"/>
        <v>0</v>
      </c>
      <c r="M101" s="202"/>
      <c r="N101" s="202"/>
    </row>
    <row r="102" spans="1:14" ht="15" x14ac:dyDescent="0.25">
      <c r="A102" s="132" t="s">
        <v>1099</v>
      </c>
      <c r="B102" s="132" t="s">
        <v>739</v>
      </c>
      <c r="C102" s="204" t="s">
        <v>1444</v>
      </c>
      <c r="D102" s="195" t="str">
        <f t="shared" si="27"/>
        <v>611</v>
      </c>
      <c r="E102" s="196" t="s">
        <v>152</v>
      </c>
      <c r="F102" s="203"/>
      <c r="G102" s="198" t="s">
        <v>1099</v>
      </c>
      <c r="H102" s="209" t="s">
        <v>937</v>
      </c>
      <c r="I102" s="200"/>
      <c r="J102" s="200"/>
      <c r="K102" s="190"/>
      <c r="L102" s="201">
        <f t="shared" si="28"/>
        <v>0</v>
      </c>
      <c r="M102" s="202"/>
      <c r="N102" s="202"/>
    </row>
    <row r="103" spans="1:14" ht="15" x14ac:dyDescent="0.25">
      <c r="A103" s="132" t="s">
        <v>1100</v>
      </c>
      <c r="B103" s="132" t="s">
        <v>739</v>
      </c>
      <c r="C103" s="204" t="s">
        <v>1444</v>
      </c>
      <c r="D103" s="195" t="str">
        <f t="shared" si="27"/>
        <v>611</v>
      </c>
      <c r="E103" s="196" t="s">
        <v>152</v>
      </c>
      <c r="F103" s="203"/>
      <c r="G103" s="198" t="s">
        <v>1100</v>
      </c>
      <c r="H103" s="209" t="s">
        <v>160</v>
      </c>
      <c r="I103" s="200"/>
      <c r="J103" s="200"/>
      <c r="K103" s="190"/>
      <c r="L103" s="201">
        <f t="shared" si="28"/>
        <v>0</v>
      </c>
      <c r="M103" s="202"/>
      <c r="N103" s="202"/>
    </row>
    <row r="104" spans="1:14" ht="15" x14ac:dyDescent="0.25">
      <c r="A104" s="132" t="s">
        <v>1101</v>
      </c>
      <c r="B104" s="132" t="s">
        <v>739</v>
      </c>
      <c r="C104" s="204" t="s">
        <v>1444</v>
      </c>
      <c r="D104" s="195" t="str">
        <f t="shared" ref="D104:D113" si="29">LEFT(G104,4)</f>
        <v>6131</v>
      </c>
      <c r="E104" s="196" t="s">
        <v>161</v>
      </c>
      <c r="F104" s="211"/>
      <c r="G104" s="198" t="s">
        <v>1101</v>
      </c>
      <c r="H104" s="209" t="s">
        <v>162</v>
      </c>
      <c r="I104" s="200"/>
      <c r="J104" s="200"/>
      <c r="K104" s="190"/>
      <c r="L104" s="201">
        <f t="shared" si="28"/>
        <v>0</v>
      </c>
      <c r="M104" s="202"/>
      <c r="N104" s="202"/>
    </row>
    <row r="105" spans="1:14" ht="15" x14ac:dyDescent="0.25">
      <c r="A105" s="132" t="s">
        <v>1102</v>
      </c>
      <c r="B105" s="132" t="s">
        <v>739</v>
      </c>
      <c r="C105" s="204" t="s">
        <v>1444</v>
      </c>
      <c r="D105" s="195" t="str">
        <f t="shared" si="29"/>
        <v>6131</v>
      </c>
      <c r="E105" s="196" t="s">
        <v>161</v>
      </c>
      <c r="F105" s="211"/>
      <c r="G105" s="198" t="s">
        <v>1102</v>
      </c>
      <c r="H105" s="209" t="s">
        <v>163</v>
      </c>
      <c r="I105" s="200"/>
      <c r="J105" s="200"/>
      <c r="K105" s="190"/>
      <c r="L105" s="201">
        <f t="shared" si="28"/>
        <v>0</v>
      </c>
      <c r="M105" s="202"/>
      <c r="N105" s="202"/>
    </row>
    <row r="106" spans="1:14" ht="15" x14ac:dyDescent="0.25">
      <c r="A106" s="132" t="s">
        <v>1103</v>
      </c>
      <c r="B106" s="132" t="s">
        <v>739</v>
      </c>
      <c r="C106" s="204" t="s">
        <v>1444</v>
      </c>
      <c r="D106" s="195" t="str">
        <f t="shared" si="29"/>
        <v>6131</v>
      </c>
      <c r="E106" s="196" t="s">
        <v>161</v>
      </c>
      <c r="F106" s="211"/>
      <c r="G106" s="198" t="s">
        <v>1103</v>
      </c>
      <c r="H106" s="209" t="s">
        <v>164</v>
      </c>
      <c r="I106" s="200"/>
      <c r="J106" s="200"/>
      <c r="K106" s="190"/>
      <c r="L106" s="201">
        <f t="shared" si="28"/>
        <v>0</v>
      </c>
      <c r="M106" s="202"/>
      <c r="N106" s="202"/>
    </row>
    <row r="107" spans="1:14" ht="15" x14ac:dyDescent="0.25">
      <c r="A107" s="132" t="s">
        <v>1104</v>
      </c>
      <c r="B107" s="132" t="s">
        <v>739</v>
      </c>
      <c r="C107" s="204" t="s">
        <v>1444</v>
      </c>
      <c r="D107" s="195" t="str">
        <f t="shared" si="29"/>
        <v>6131</v>
      </c>
      <c r="E107" s="196" t="s">
        <v>161</v>
      </c>
      <c r="F107" s="211"/>
      <c r="G107" s="198" t="s">
        <v>1104</v>
      </c>
      <c r="H107" s="209" t="s">
        <v>165</v>
      </c>
      <c r="I107" s="200"/>
      <c r="J107" s="200"/>
      <c r="K107" s="190"/>
      <c r="L107" s="201">
        <f t="shared" si="28"/>
        <v>0</v>
      </c>
      <c r="M107" s="202"/>
      <c r="N107" s="202"/>
    </row>
    <row r="108" spans="1:14" ht="22.5" x14ac:dyDescent="0.25">
      <c r="A108" s="132" t="s">
        <v>1105</v>
      </c>
      <c r="B108" s="132" t="s">
        <v>739</v>
      </c>
      <c r="C108" s="204" t="s">
        <v>1444</v>
      </c>
      <c r="D108" s="195" t="str">
        <f t="shared" si="29"/>
        <v>6151</v>
      </c>
      <c r="E108" s="196" t="s">
        <v>166</v>
      </c>
      <c r="F108" s="203"/>
      <c r="G108" s="198" t="s">
        <v>1105</v>
      </c>
      <c r="H108" s="212" t="s">
        <v>1425</v>
      </c>
      <c r="I108" s="200"/>
      <c r="J108" s="200"/>
      <c r="K108" s="190"/>
      <c r="L108" s="201">
        <f t="shared" si="28"/>
        <v>0</v>
      </c>
      <c r="M108" s="202"/>
      <c r="N108" s="202"/>
    </row>
    <row r="109" spans="1:14" ht="22.5" x14ac:dyDescent="0.25">
      <c r="A109" s="132" t="s">
        <v>1106</v>
      </c>
      <c r="B109" s="132" t="s">
        <v>739</v>
      </c>
      <c r="C109" s="204" t="s">
        <v>1444</v>
      </c>
      <c r="D109" s="195" t="str">
        <f t="shared" si="29"/>
        <v>6151</v>
      </c>
      <c r="E109" s="196" t="s">
        <v>166</v>
      </c>
      <c r="F109" s="203"/>
      <c r="G109" s="198" t="s">
        <v>1106</v>
      </c>
      <c r="H109" s="212" t="s">
        <v>1426</v>
      </c>
      <c r="I109" s="200"/>
      <c r="J109" s="200"/>
      <c r="K109" s="190"/>
      <c r="L109" s="201">
        <f t="shared" si="28"/>
        <v>0</v>
      </c>
      <c r="M109" s="202"/>
      <c r="N109" s="202"/>
    </row>
    <row r="110" spans="1:14" ht="22.5" x14ac:dyDescent="0.25">
      <c r="A110" s="132" t="s">
        <v>1107</v>
      </c>
      <c r="B110" s="132" t="s">
        <v>739</v>
      </c>
      <c r="C110" s="204" t="s">
        <v>1444</v>
      </c>
      <c r="D110" s="195" t="str">
        <f t="shared" si="29"/>
        <v>6151</v>
      </c>
      <c r="E110" s="196" t="s">
        <v>166</v>
      </c>
      <c r="F110" s="197"/>
      <c r="G110" s="198" t="s">
        <v>1107</v>
      </c>
      <c r="H110" s="212" t="s">
        <v>1427</v>
      </c>
      <c r="I110" s="200"/>
      <c r="J110" s="200"/>
      <c r="K110" s="190"/>
      <c r="L110" s="201">
        <f t="shared" si="28"/>
        <v>0</v>
      </c>
      <c r="M110" s="202"/>
      <c r="N110" s="202"/>
    </row>
    <row r="111" spans="1:14" ht="22.5" x14ac:dyDescent="0.25">
      <c r="A111" s="132" t="s">
        <v>1108</v>
      </c>
      <c r="B111" s="132" t="s">
        <v>739</v>
      </c>
      <c r="C111" s="204" t="s">
        <v>1444</v>
      </c>
      <c r="D111" s="195" t="str">
        <f t="shared" si="29"/>
        <v>6151</v>
      </c>
      <c r="E111" s="196" t="s">
        <v>166</v>
      </c>
      <c r="F111" s="203"/>
      <c r="G111" s="198" t="s">
        <v>1108</v>
      </c>
      <c r="H111" s="212" t="s">
        <v>1428</v>
      </c>
      <c r="I111" s="200"/>
      <c r="J111" s="200"/>
      <c r="K111" s="190"/>
      <c r="L111" s="201">
        <f t="shared" si="28"/>
        <v>0</v>
      </c>
      <c r="M111" s="202"/>
      <c r="N111" s="202"/>
    </row>
    <row r="112" spans="1:14" ht="22.5" x14ac:dyDescent="0.25">
      <c r="A112" s="132" t="s">
        <v>1109</v>
      </c>
      <c r="B112" s="132" t="s">
        <v>739</v>
      </c>
      <c r="C112" s="204" t="s">
        <v>1444</v>
      </c>
      <c r="D112" s="195" t="str">
        <f t="shared" si="29"/>
        <v>6151</v>
      </c>
      <c r="E112" s="196" t="s">
        <v>166</v>
      </c>
      <c r="F112" s="203"/>
      <c r="G112" s="198" t="s">
        <v>1109</v>
      </c>
      <c r="H112" s="212" t="s">
        <v>1429</v>
      </c>
      <c r="I112" s="200"/>
      <c r="J112" s="200"/>
      <c r="K112" s="190"/>
      <c r="L112" s="201">
        <f t="shared" si="28"/>
        <v>0</v>
      </c>
      <c r="M112" s="202"/>
      <c r="N112" s="202"/>
    </row>
    <row r="113" spans="1:14" ht="22.5" x14ac:dyDescent="0.25">
      <c r="A113" s="132" t="s">
        <v>1110</v>
      </c>
      <c r="B113" s="132" t="s">
        <v>739</v>
      </c>
      <c r="C113" s="204" t="s">
        <v>1444</v>
      </c>
      <c r="D113" s="195" t="str">
        <f t="shared" si="29"/>
        <v>6151</v>
      </c>
      <c r="E113" s="196" t="s">
        <v>166</v>
      </c>
      <c r="F113" s="203"/>
      <c r="G113" s="198" t="s">
        <v>1110</v>
      </c>
      <c r="H113" s="212" t="s">
        <v>1430</v>
      </c>
      <c r="I113" s="200"/>
      <c r="J113" s="200"/>
      <c r="K113" s="190"/>
      <c r="L113" s="201">
        <f t="shared" si="28"/>
        <v>0</v>
      </c>
      <c r="M113" s="202"/>
      <c r="N113" s="202"/>
    </row>
    <row r="114" spans="1:14" ht="22.5" x14ac:dyDescent="0.25">
      <c r="A114" s="132">
        <v>6012</v>
      </c>
      <c r="B114" s="132" t="s">
        <v>740</v>
      </c>
      <c r="C114" s="204" t="s">
        <v>1445</v>
      </c>
      <c r="D114" s="195"/>
      <c r="E114" s="196"/>
      <c r="F114" s="203"/>
      <c r="G114" s="198" t="s">
        <v>980</v>
      </c>
      <c r="H114" s="209" t="s">
        <v>902</v>
      </c>
      <c r="I114" s="201">
        <f t="shared" ref="I114:J128" si="30">I434+I468-I502</f>
        <v>0</v>
      </c>
      <c r="J114" s="201">
        <f t="shared" ref="J114:L128" si="31">J434+J468-J502</f>
        <v>0</v>
      </c>
      <c r="K114" s="190"/>
      <c r="L114" s="201">
        <f t="shared" si="31"/>
        <v>0</v>
      </c>
      <c r="M114" s="202"/>
      <c r="N114" s="202"/>
    </row>
    <row r="115" spans="1:14" ht="15" x14ac:dyDescent="0.25">
      <c r="A115" s="132">
        <v>6023</v>
      </c>
      <c r="B115" s="132" t="s">
        <v>740</v>
      </c>
      <c r="C115" s="204" t="s">
        <v>1445</v>
      </c>
      <c r="D115" s="195"/>
      <c r="E115" s="196"/>
      <c r="F115" s="197"/>
      <c r="G115" s="198" t="s">
        <v>981</v>
      </c>
      <c r="H115" s="209" t="s">
        <v>995</v>
      </c>
      <c r="I115" s="201">
        <f t="shared" si="30"/>
        <v>0</v>
      </c>
      <c r="J115" s="201">
        <f t="shared" si="30"/>
        <v>0</v>
      </c>
      <c r="K115" s="190"/>
      <c r="L115" s="201">
        <f t="shared" si="31"/>
        <v>0</v>
      </c>
      <c r="M115" s="202"/>
      <c r="N115" s="202"/>
    </row>
    <row r="116" spans="1:14" ht="22.5" x14ac:dyDescent="0.25">
      <c r="A116" s="132">
        <v>60261</v>
      </c>
      <c r="B116" s="132" t="s">
        <v>740</v>
      </c>
      <c r="C116" s="204" t="s">
        <v>1445</v>
      </c>
      <c r="D116" s="195"/>
      <c r="E116" s="196"/>
      <c r="F116" s="197"/>
      <c r="G116" s="198" t="s">
        <v>982</v>
      </c>
      <c r="H116" s="209" t="s">
        <v>996</v>
      </c>
      <c r="I116" s="201">
        <f t="shared" si="30"/>
        <v>0</v>
      </c>
      <c r="J116" s="201">
        <f t="shared" si="30"/>
        <v>0</v>
      </c>
      <c r="K116" s="190"/>
      <c r="L116" s="201">
        <f t="shared" si="31"/>
        <v>0</v>
      </c>
      <c r="M116" s="202"/>
      <c r="N116" s="202"/>
    </row>
    <row r="117" spans="1:14" ht="15" x14ac:dyDescent="0.25">
      <c r="A117" s="132">
        <v>60262</v>
      </c>
      <c r="B117" s="132" t="s">
        <v>740</v>
      </c>
      <c r="C117" s="204" t="s">
        <v>1445</v>
      </c>
      <c r="D117" s="195"/>
      <c r="E117" s="196"/>
      <c r="F117" s="197"/>
      <c r="G117" s="198" t="s">
        <v>1389</v>
      </c>
      <c r="H117" s="209" t="s">
        <v>997</v>
      </c>
      <c r="I117" s="201">
        <f t="shared" si="30"/>
        <v>0</v>
      </c>
      <c r="J117" s="201">
        <f t="shared" si="30"/>
        <v>0</v>
      </c>
      <c r="K117" s="190"/>
      <c r="L117" s="201">
        <f t="shared" si="31"/>
        <v>0</v>
      </c>
      <c r="M117" s="202"/>
      <c r="N117" s="202"/>
    </row>
    <row r="118" spans="1:14" ht="15" x14ac:dyDescent="0.25">
      <c r="A118" s="132">
        <v>60263</v>
      </c>
      <c r="B118" s="132" t="s">
        <v>740</v>
      </c>
      <c r="C118" s="204" t="s">
        <v>1445</v>
      </c>
      <c r="D118" s="195"/>
      <c r="E118" s="196"/>
      <c r="F118" s="197"/>
      <c r="G118" s="198" t="s">
        <v>983</v>
      </c>
      <c r="H118" s="209" t="s">
        <v>998</v>
      </c>
      <c r="I118" s="201">
        <f t="shared" si="30"/>
        <v>0</v>
      </c>
      <c r="J118" s="201">
        <f t="shared" si="30"/>
        <v>0</v>
      </c>
      <c r="K118" s="190"/>
      <c r="L118" s="201">
        <f t="shared" si="31"/>
        <v>0</v>
      </c>
      <c r="M118" s="202"/>
      <c r="N118" s="202"/>
    </row>
    <row r="119" spans="1:14" ht="22.5" x14ac:dyDescent="0.25">
      <c r="A119" s="132">
        <v>60264</v>
      </c>
      <c r="B119" s="132" t="s">
        <v>740</v>
      </c>
      <c r="C119" s="204" t="s">
        <v>1445</v>
      </c>
      <c r="D119" s="195"/>
      <c r="E119" s="196"/>
      <c r="F119" s="197"/>
      <c r="G119" s="198" t="s">
        <v>984</v>
      </c>
      <c r="H119" s="209" t="s">
        <v>999</v>
      </c>
      <c r="I119" s="201">
        <f t="shared" si="30"/>
        <v>0</v>
      </c>
      <c r="J119" s="201">
        <f t="shared" si="30"/>
        <v>0</v>
      </c>
      <c r="K119" s="190"/>
      <c r="L119" s="201">
        <f t="shared" si="31"/>
        <v>0</v>
      </c>
      <c r="M119" s="202"/>
      <c r="N119" s="202"/>
    </row>
    <row r="120" spans="1:14" ht="22.5" x14ac:dyDescent="0.25">
      <c r="A120" s="132">
        <v>602651</v>
      </c>
      <c r="B120" s="132" t="s">
        <v>740</v>
      </c>
      <c r="C120" s="204" t="s">
        <v>1445</v>
      </c>
      <c r="D120" s="195"/>
      <c r="E120" s="196"/>
      <c r="F120" s="197"/>
      <c r="G120" s="198" t="s">
        <v>985</v>
      </c>
      <c r="H120" s="209" t="s">
        <v>1000</v>
      </c>
      <c r="I120" s="201">
        <f t="shared" si="30"/>
        <v>0</v>
      </c>
      <c r="J120" s="201">
        <f t="shared" si="30"/>
        <v>0</v>
      </c>
      <c r="K120" s="190"/>
      <c r="L120" s="201">
        <f t="shared" si="31"/>
        <v>0</v>
      </c>
      <c r="M120" s="202"/>
      <c r="N120" s="202"/>
    </row>
    <row r="121" spans="1:14" ht="22.5" x14ac:dyDescent="0.25">
      <c r="A121" s="132">
        <v>602652</v>
      </c>
      <c r="B121" s="132" t="s">
        <v>740</v>
      </c>
      <c r="C121" s="204" t="s">
        <v>1445</v>
      </c>
      <c r="D121" s="195"/>
      <c r="E121" s="196"/>
      <c r="F121" s="197"/>
      <c r="G121" s="198" t="s">
        <v>986</v>
      </c>
      <c r="H121" s="209" t="s">
        <v>1001</v>
      </c>
      <c r="I121" s="201">
        <f t="shared" si="30"/>
        <v>0</v>
      </c>
      <c r="J121" s="201">
        <f t="shared" si="30"/>
        <v>0</v>
      </c>
      <c r="K121" s="190"/>
      <c r="L121" s="201">
        <f t="shared" si="31"/>
        <v>0</v>
      </c>
      <c r="M121" s="202"/>
      <c r="N121" s="202"/>
    </row>
    <row r="122" spans="1:14" ht="22.5" x14ac:dyDescent="0.25">
      <c r="A122" s="132">
        <v>602661</v>
      </c>
      <c r="B122" s="132" t="s">
        <v>740</v>
      </c>
      <c r="C122" s="204" t="s">
        <v>1445</v>
      </c>
      <c r="D122" s="195"/>
      <c r="E122" s="196"/>
      <c r="F122" s="197"/>
      <c r="G122" s="198" t="s">
        <v>987</v>
      </c>
      <c r="H122" s="209" t="s">
        <v>1002</v>
      </c>
      <c r="I122" s="201">
        <f t="shared" si="30"/>
        <v>0</v>
      </c>
      <c r="J122" s="201">
        <f t="shared" si="30"/>
        <v>0</v>
      </c>
      <c r="K122" s="190"/>
      <c r="L122" s="201">
        <f t="shared" si="31"/>
        <v>0</v>
      </c>
      <c r="M122" s="202"/>
      <c r="N122" s="202"/>
    </row>
    <row r="123" spans="1:14" ht="22.5" x14ac:dyDescent="0.25">
      <c r="A123" s="132">
        <v>602662</v>
      </c>
      <c r="B123" s="132" t="s">
        <v>740</v>
      </c>
      <c r="C123" s="204" t="s">
        <v>1445</v>
      </c>
      <c r="D123" s="195"/>
      <c r="E123" s="196"/>
      <c r="F123" s="197"/>
      <c r="G123" s="198" t="s">
        <v>988</v>
      </c>
      <c r="H123" s="209" t="s">
        <v>1003</v>
      </c>
      <c r="I123" s="201">
        <f t="shared" si="30"/>
        <v>0</v>
      </c>
      <c r="J123" s="201">
        <f t="shared" si="30"/>
        <v>0</v>
      </c>
      <c r="K123" s="190"/>
      <c r="L123" s="201">
        <f t="shared" si="31"/>
        <v>0</v>
      </c>
      <c r="M123" s="202"/>
      <c r="N123" s="202"/>
    </row>
    <row r="124" spans="1:14" ht="15" x14ac:dyDescent="0.25">
      <c r="A124" s="132">
        <v>602663</v>
      </c>
      <c r="B124" s="132" t="s">
        <v>740</v>
      </c>
      <c r="C124" s="204" t="s">
        <v>1445</v>
      </c>
      <c r="D124" s="195"/>
      <c r="E124" s="196"/>
      <c r="F124" s="197"/>
      <c r="G124" s="198" t="s">
        <v>989</v>
      </c>
      <c r="H124" s="209" t="s">
        <v>1004</v>
      </c>
      <c r="I124" s="201">
        <f t="shared" si="30"/>
        <v>0</v>
      </c>
      <c r="J124" s="201">
        <f t="shared" si="30"/>
        <v>0</v>
      </c>
      <c r="K124" s="190"/>
      <c r="L124" s="201">
        <f t="shared" si="31"/>
        <v>0</v>
      </c>
      <c r="M124" s="202"/>
      <c r="N124" s="202"/>
    </row>
    <row r="125" spans="1:14" ht="22.5" x14ac:dyDescent="0.25">
      <c r="A125" s="132">
        <v>602664</v>
      </c>
      <c r="B125" s="132" t="s">
        <v>740</v>
      </c>
      <c r="C125" s="204" t="s">
        <v>1445</v>
      </c>
      <c r="D125" s="195"/>
      <c r="E125" s="196"/>
      <c r="F125" s="197"/>
      <c r="G125" s="198" t="s">
        <v>990</v>
      </c>
      <c r="H125" s="209" t="s">
        <v>1005</v>
      </c>
      <c r="I125" s="201">
        <f t="shared" si="30"/>
        <v>0</v>
      </c>
      <c r="J125" s="201">
        <f t="shared" si="30"/>
        <v>0</v>
      </c>
      <c r="K125" s="190"/>
      <c r="L125" s="201">
        <f t="shared" si="31"/>
        <v>0</v>
      </c>
      <c r="M125" s="202"/>
      <c r="N125" s="202"/>
    </row>
    <row r="126" spans="1:14" ht="22.5" x14ac:dyDescent="0.25">
      <c r="A126" s="132">
        <v>602668</v>
      </c>
      <c r="B126" s="132" t="s">
        <v>740</v>
      </c>
      <c r="C126" s="204" t="s">
        <v>1445</v>
      </c>
      <c r="D126" s="195"/>
      <c r="E126" s="196"/>
      <c r="F126" s="197"/>
      <c r="G126" s="198" t="s">
        <v>991</v>
      </c>
      <c r="H126" s="209" t="s">
        <v>1006</v>
      </c>
      <c r="I126" s="201">
        <f t="shared" si="30"/>
        <v>0</v>
      </c>
      <c r="J126" s="201">
        <f t="shared" si="30"/>
        <v>0</v>
      </c>
      <c r="K126" s="190"/>
      <c r="L126" s="201">
        <f t="shared" si="31"/>
        <v>0</v>
      </c>
      <c r="M126" s="202"/>
      <c r="N126" s="202"/>
    </row>
    <row r="127" spans="1:14" ht="22.5" x14ac:dyDescent="0.25">
      <c r="A127" s="132">
        <v>60268</v>
      </c>
      <c r="B127" s="132" t="s">
        <v>740</v>
      </c>
      <c r="C127" s="204" t="s">
        <v>1445</v>
      </c>
      <c r="D127" s="195"/>
      <c r="E127" s="196"/>
      <c r="F127" s="197"/>
      <c r="G127" s="198" t="s">
        <v>992</v>
      </c>
      <c r="H127" s="209" t="s">
        <v>1007</v>
      </c>
      <c r="I127" s="201">
        <f t="shared" si="30"/>
        <v>0</v>
      </c>
      <c r="J127" s="201">
        <f t="shared" si="30"/>
        <v>0</v>
      </c>
      <c r="K127" s="190"/>
      <c r="L127" s="201">
        <f t="shared" si="31"/>
        <v>0</v>
      </c>
      <c r="M127" s="202"/>
      <c r="N127" s="202"/>
    </row>
    <row r="128" spans="1:14" ht="22.5" x14ac:dyDescent="0.25">
      <c r="A128" s="132">
        <v>6028</v>
      </c>
      <c r="B128" s="132" t="s">
        <v>740</v>
      </c>
      <c r="C128" s="204" t="s">
        <v>1445</v>
      </c>
      <c r="D128" s="195"/>
      <c r="E128" s="196"/>
      <c r="F128" s="197"/>
      <c r="G128" s="198" t="s">
        <v>993</v>
      </c>
      <c r="H128" s="209" t="s">
        <v>1008</v>
      </c>
      <c r="I128" s="201">
        <f t="shared" si="30"/>
        <v>0</v>
      </c>
      <c r="J128" s="201">
        <f t="shared" si="30"/>
        <v>0</v>
      </c>
      <c r="K128" s="190"/>
      <c r="L128" s="201">
        <f t="shared" si="31"/>
        <v>0</v>
      </c>
      <c r="M128" s="202"/>
      <c r="N128" s="202"/>
    </row>
    <row r="129" spans="1:14" ht="22.5" x14ac:dyDescent="0.25">
      <c r="A129" s="132">
        <v>60611</v>
      </c>
      <c r="B129" s="132" t="s">
        <v>740</v>
      </c>
      <c r="C129" s="204" t="s">
        <v>1445</v>
      </c>
      <c r="D129" s="195" t="str">
        <f t="shared" ref="D129:D144" si="32">LEFT(G129,3)</f>
        <v>606</v>
      </c>
      <c r="E129" s="196" t="s">
        <v>189</v>
      </c>
      <c r="F129" s="197"/>
      <c r="G129" s="198">
        <v>60611</v>
      </c>
      <c r="H129" s="209" t="s">
        <v>1408</v>
      </c>
      <c r="I129" s="200"/>
      <c r="J129" s="200"/>
      <c r="K129" s="190"/>
      <c r="L129" s="201">
        <f t="shared" ref="L129:L144" si="33">I129+J129-K129</f>
        <v>0</v>
      </c>
      <c r="M129" s="202"/>
      <c r="N129" s="202"/>
    </row>
    <row r="130" spans="1:14" ht="22.5" x14ac:dyDescent="0.25">
      <c r="A130" s="132">
        <v>60612</v>
      </c>
      <c r="B130" s="132" t="s">
        <v>740</v>
      </c>
      <c r="C130" s="204" t="s">
        <v>1445</v>
      </c>
      <c r="D130" s="195" t="str">
        <f t="shared" ref="D130:D132" si="34">LEFT(G130,3)</f>
        <v>606</v>
      </c>
      <c r="E130" s="196" t="s">
        <v>189</v>
      </c>
      <c r="F130" s="197"/>
      <c r="G130" s="198">
        <v>60612</v>
      </c>
      <c r="H130" s="209" t="s">
        <v>1409</v>
      </c>
      <c r="I130" s="200"/>
      <c r="J130" s="200"/>
      <c r="K130" s="190"/>
      <c r="L130" s="201">
        <f t="shared" ref="L130:L132" si="35">I130+J130-K130</f>
        <v>0</v>
      </c>
      <c r="M130" s="202"/>
      <c r="N130" s="202"/>
    </row>
    <row r="131" spans="1:14" ht="22.5" x14ac:dyDescent="0.25">
      <c r="A131" s="132">
        <v>60613</v>
      </c>
      <c r="B131" s="132" t="s">
        <v>740</v>
      </c>
      <c r="C131" s="204" t="s">
        <v>1445</v>
      </c>
      <c r="D131" s="195" t="str">
        <f t="shared" si="34"/>
        <v>606</v>
      </c>
      <c r="E131" s="196" t="s">
        <v>189</v>
      </c>
      <c r="F131" s="197"/>
      <c r="G131" s="198">
        <v>60613</v>
      </c>
      <c r="H131" s="209" t="s">
        <v>1410</v>
      </c>
      <c r="I131" s="200"/>
      <c r="J131" s="200"/>
      <c r="K131" s="190"/>
      <c r="L131" s="201">
        <f t="shared" si="35"/>
        <v>0</v>
      </c>
      <c r="M131" s="202"/>
      <c r="N131" s="202"/>
    </row>
    <row r="132" spans="1:14" ht="22.5" x14ac:dyDescent="0.25">
      <c r="A132" s="132">
        <v>60618</v>
      </c>
      <c r="B132" s="132" t="s">
        <v>740</v>
      </c>
      <c r="C132" s="204" t="s">
        <v>1445</v>
      </c>
      <c r="D132" s="195" t="str">
        <f t="shared" si="34"/>
        <v>606</v>
      </c>
      <c r="E132" s="196" t="s">
        <v>189</v>
      </c>
      <c r="F132" s="197"/>
      <c r="G132" s="198">
        <v>60618</v>
      </c>
      <c r="H132" s="209" t="s">
        <v>1411</v>
      </c>
      <c r="I132" s="200"/>
      <c r="J132" s="200"/>
      <c r="K132" s="190"/>
      <c r="L132" s="201">
        <f t="shared" si="35"/>
        <v>0</v>
      </c>
      <c r="M132" s="202"/>
      <c r="N132" s="202"/>
    </row>
    <row r="133" spans="1:14" ht="22.5" x14ac:dyDescent="0.25">
      <c r="A133" s="132" t="s">
        <v>1111</v>
      </c>
      <c r="B133" s="132" t="s">
        <v>740</v>
      </c>
      <c r="C133" s="204" t="s">
        <v>1445</v>
      </c>
      <c r="D133" s="195" t="str">
        <f t="shared" si="32"/>
        <v>606</v>
      </c>
      <c r="E133" s="196" t="s">
        <v>189</v>
      </c>
      <c r="F133" s="197"/>
      <c r="G133" s="198" t="s">
        <v>1111</v>
      </c>
      <c r="H133" s="209" t="s">
        <v>171</v>
      </c>
      <c r="I133" s="200"/>
      <c r="J133" s="200"/>
      <c r="K133" s="190"/>
      <c r="L133" s="201">
        <f t="shared" si="33"/>
        <v>0</v>
      </c>
      <c r="M133" s="202"/>
      <c r="N133" s="202"/>
    </row>
    <row r="134" spans="1:14" ht="22.5" x14ac:dyDescent="0.25">
      <c r="A134" s="132" t="s">
        <v>1112</v>
      </c>
      <c r="B134" s="132" t="s">
        <v>740</v>
      </c>
      <c r="C134" s="204" t="s">
        <v>1445</v>
      </c>
      <c r="D134" s="195" t="str">
        <f t="shared" si="32"/>
        <v>606</v>
      </c>
      <c r="E134" s="196" t="s">
        <v>189</v>
      </c>
      <c r="F134" s="197"/>
      <c r="G134" s="198" t="s">
        <v>1112</v>
      </c>
      <c r="H134" s="209" t="s">
        <v>172</v>
      </c>
      <c r="I134" s="200"/>
      <c r="J134" s="200"/>
      <c r="K134" s="190"/>
      <c r="L134" s="201">
        <f t="shared" si="33"/>
        <v>0</v>
      </c>
      <c r="M134" s="202"/>
      <c r="N134" s="202"/>
    </row>
    <row r="135" spans="1:14" ht="22.5" x14ac:dyDescent="0.25">
      <c r="A135" s="132" t="s">
        <v>1113</v>
      </c>
      <c r="B135" s="132" t="s">
        <v>740</v>
      </c>
      <c r="C135" s="204" t="s">
        <v>1445</v>
      </c>
      <c r="D135" s="195" t="str">
        <f t="shared" si="32"/>
        <v>606</v>
      </c>
      <c r="E135" s="196" t="s">
        <v>189</v>
      </c>
      <c r="F135" s="197"/>
      <c r="G135" s="198" t="s">
        <v>1113</v>
      </c>
      <c r="H135" s="209" t="s">
        <v>173</v>
      </c>
      <c r="I135" s="200"/>
      <c r="J135" s="200"/>
      <c r="K135" s="190"/>
      <c r="L135" s="201">
        <f t="shared" si="33"/>
        <v>0</v>
      </c>
      <c r="M135" s="202"/>
      <c r="N135" s="202"/>
    </row>
    <row r="136" spans="1:14" ht="22.5" x14ac:dyDescent="0.25">
      <c r="A136" s="132" t="s">
        <v>1114</v>
      </c>
      <c r="B136" s="132" t="s">
        <v>740</v>
      </c>
      <c r="C136" s="204" t="s">
        <v>1445</v>
      </c>
      <c r="D136" s="195" t="str">
        <f t="shared" si="32"/>
        <v>606</v>
      </c>
      <c r="E136" s="196" t="s">
        <v>189</v>
      </c>
      <c r="F136" s="197"/>
      <c r="G136" s="198" t="s">
        <v>1114</v>
      </c>
      <c r="H136" s="209" t="s">
        <v>174</v>
      </c>
      <c r="I136" s="200"/>
      <c r="J136" s="200"/>
      <c r="K136" s="190"/>
      <c r="L136" s="201">
        <f t="shared" si="33"/>
        <v>0</v>
      </c>
      <c r="M136" s="202"/>
      <c r="N136" s="202"/>
    </row>
    <row r="137" spans="1:14" ht="22.5" x14ac:dyDescent="0.25">
      <c r="A137" s="132" t="s">
        <v>1115</v>
      </c>
      <c r="B137" s="132" t="s">
        <v>740</v>
      </c>
      <c r="C137" s="204" t="s">
        <v>1445</v>
      </c>
      <c r="D137" s="195" t="str">
        <f t="shared" si="32"/>
        <v>606</v>
      </c>
      <c r="E137" s="196" t="s">
        <v>189</v>
      </c>
      <c r="F137" s="197"/>
      <c r="G137" s="198" t="s">
        <v>1115</v>
      </c>
      <c r="H137" s="209" t="s">
        <v>190</v>
      </c>
      <c r="I137" s="200"/>
      <c r="J137" s="200"/>
      <c r="K137" s="190"/>
      <c r="L137" s="201">
        <f t="shared" si="33"/>
        <v>0</v>
      </c>
      <c r="M137" s="202"/>
      <c r="N137" s="202"/>
    </row>
    <row r="138" spans="1:14" ht="22.5" x14ac:dyDescent="0.25">
      <c r="A138" s="132" t="s">
        <v>1116</v>
      </c>
      <c r="B138" s="132" t="s">
        <v>740</v>
      </c>
      <c r="C138" s="204" t="s">
        <v>1445</v>
      </c>
      <c r="D138" s="195" t="str">
        <f t="shared" si="32"/>
        <v>606</v>
      </c>
      <c r="E138" s="196" t="s">
        <v>189</v>
      </c>
      <c r="F138" s="197"/>
      <c r="G138" s="198" t="s">
        <v>1116</v>
      </c>
      <c r="H138" s="209" t="s">
        <v>176</v>
      </c>
      <c r="I138" s="200"/>
      <c r="J138" s="200"/>
      <c r="K138" s="190"/>
      <c r="L138" s="201">
        <f t="shared" si="33"/>
        <v>0</v>
      </c>
      <c r="M138" s="202"/>
      <c r="N138" s="202"/>
    </row>
    <row r="139" spans="1:14" ht="22.5" x14ac:dyDescent="0.25">
      <c r="A139" s="132" t="s">
        <v>1117</v>
      </c>
      <c r="B139" s="132" t="s">
        <v>740</v>
      </c>
      <c r="C139" s="204" t="s">
        <v>1445</v>
      </c>
      <c r="D139" s="195" t="str">
        <f t="shared" si="32"/>
        <v>606</v>
      </c>
      <c r="E139" s="196" t="s">
        <v>189</v>
      </c>
      <c r="F139" s="197"/>
      <c r="G139" s="198" t="s">
        <v>1117</v>
      </c>
      <c r="H139" s="209" t="s">
        <v>177</v>
      </c>
      <c r="I139" s="200"/>
      <c r="J139" s="200"/>
      <c r="K139" s="190"/>
      <c r="L139" s="201">
        <f t="shared" si="33"/>
        <v>0</v>
      </c>
      <c r="M139" s="202"/>
      <c r="N139" s="202"/>
    </row>
    <row r="140" spans="1:14" ht="22.5" x14ac:dyDescent="0.25">
      <c r="A140" s="132" t="s">
        <v>1118</v>
      </c>
      <c r="B140" s="132" t="s">
        <v>740</v>
      </c>
      <c r="C140" s="204" t="s">
        <v>1445</v>
      </c>
      <c r="D140" s="195" t="str">
        <f t="shared" si="32"/>
        <v>606</v>
      </c>
      <c r="E140" s="196" t="s">
        <v>189</v>
      </c>
      <c r="F140" s="197"/>
      <c r="G140" s="198" t="s">
        <v>1118</v>
      </c>
      <c r="H140" s="209" t="s">
        <v>178</v>
      </c>
      <c r="I140" s="200"/>
      <c r="J140" s="200"/>
      <c r="K140" s="190"/>
      <c r="L140" s="201">
        <f t="shared" si="33"/>
        <v>0</v>
      </c>
      <c r="M140" s="202"/>
      <c r="N140" s="202"/>
    </row>
    <row r="141" spans="1:14" ht="22.5" x14ac:dyDescent="0.25">
      <c r="A141" s="132" t="s">
        <v>1119</v>
      </c>
      <c r="B141" s="132" t="s">
        <v>740</v>
      </c>
      <c r="C141" s="204" t="s">
        <v>1445</v>
      </c>
      <c r="D141" s="195" t="str">
        <f t="shared" si="32"/>
        <v>606</v>
      </c>
      <c r="E141" s="196" t="s">
        <v>189</v>
      </c>
      <c r="F141" s="197"/>
      <c r="G141" s="198" t="s">
        <v>1119</v>
      </c>
      <c r="H141" s="209" t="s">
        <v>179</v>
      </c>
      <c r="I141" s="200"/>
      <c r="J141" s="200"/>
      <c r="K141" s="190"/>
      <c r="L141" s="201">
        <f t="shared" si="33"/>
        <v>0</v>
      </c>
      <c r="M141" s="202"/>
      <c r="N141" s="202"/>
    </row>
    <row r="142" spans="1:14" ht="22.5" x14ac:dyDescent="0.25">
      <c r="A142" s="132" t="s">
        <v>1120</v>
      </c>
      <c r="B142" s="132" t="s">
        <v>740</v>
      </c>
      <c r="C142" s="204" t="s">
        <v>1445</v>
      </c>
      <c r="D142" s="195" t="str">
        <f t="shared" si="32"/>
        <v>606</v>
      </c>
      <c r="E142" s="196" t="s">
        <v>189</v>
      </c>
      <c r="F142" s="197"/>
      <c r="G142" s="198" t="s">
        <v>1120</v>
      </c>
      <c r="H142" s="209" t="s">
        <v>191</v>
      </c>
      <c r="I142" s="200"/>
      <c r="J142" s="200"/>
      <c r="K142" s="190"/>
      <c r="L142" s="201">
        <f t="shared" si="33"/>
        <v>0</v>
      </c>
      <c r="M142" s="202"/>
      <c r="N142" s="202"/>
    </row>
    <row r="143" spans="1:14" ht="22.5" x14ac:dyDescent="0.25">
      <c r="A143" s="132" t="s">
        <v>1121</v>
      </c>
      <c r="B143" s="132" t="s">
        <v>740</v>
      </c>
      <c r="C143" s="204" t="s">
        <v>1445</v>
      </c>
      <c r="D143" s="195" t="str">
        <f t="shared" si="32"/>
        <v>606</v>
      </c>
      <c r="E143" s="196" t="s">
        <v>189</v>
      </c>
      <c r="F143" s="197"/>
      <c r="G143" s="198" t="s">
        <v>1121</v>
      </c>
      <c r="H143" s="209" t="s">
        <v>192</v>
      </c>
      <c r="I143" s="200"/>
      <c r="J143" s="200"/>
      <c r="K143" s="190"/>
      <c r="L143" s="201">
        <f t="shared" si="33"/>
        <v>0</v>
      </c>
      <c r="M143" s="202"/>
      <c r="N143" s="202"/>
    </row>
    <row r="144" spans="1:14" ht="22.5" x14ac:dyDescent="0.25">
      <c r="A144" s="132" t="s">
        <v>1122</v>
      </c>
      <c r="B144" s="132" t="s">
        <v>740</v>
      </c>
      <c r="C144" s="204" t="s">
        <v>1445</v>
      </c>
      <c r="D144" s="195" t="str">
        <f t="shared" si="32"/>
        <v>606</v>
      </c>
      <c r="E144" s="196" t="s">
        <v>189</v>
      </c>
      <c r="F144" s="197"/>
      <c r="G144" s="198" t="s">
        <v>1122</v>
      </c>
      <c r="H144" s="209" t="s">
        <v>193</v>
      </c>
      <c r="I144" s="200"/>
      <c r="J144" s="200"/>
      <c r="K144" s="190"/>
      <c r="L144" s="201">
        <f t="shared" si="33"/>
        <v>0</v>
      </c>
      <c r="M144" s="202"/>
      <c r="N144" s="202"/>
    </row>
    <row r="145" spans="1:14" ht="22.5" x14ac:dyDescent="0.25">
      <c r="A145" s="132">
        <v>6072</v>
      </c>
      <c r="B145" s="132" t="s">
        <v>740</v>
      </c>
      <c r="C145" s="204" t="s">
        <v>1445</v>
      </c>
      <c r="D145" s="195"/>
      <c r="E145" s="196"/>
      <c r="F145" s="197"/>
      <c r="G145" s="198" t="s">
        <v>994</v>
      </c>
      <c r="H145" s="209" t="s">
        <v>1010</v>
      </c>
      <c r="I145" s="201">
        <f t="shared" ref="I145:J145" si="36">I449+I483-I517</f>
        <v>0</v>
      </c>
      <c r="J145" s="201">
        <f t="shared" si="36"/>
        <v>0</v>
      </c>
      <c r="K145" s="190"/>
      <c r="L145" s="201">
        <f>L449+L483-L517</f>
        <v>0</v>
      </c>
      <c r="M145" s="202"/>
      <c r="N145" s="202"/>
    </row>
    <row r="146" spans="1:14" ht="15" x14ac:dyDescent="0.25">
      <c r="A146" s="132" t="s">
        <v>1123</v>
      </c>
      <c r="B146" s="132" t="s">
        <v>740</v>
      </c>
      <c r="C146" s="204" t="s">
        <v>1445</v>
      </c>
      <c r="D146" s="195" t="str">
        <f t="shared" ref="D146:D212" si="37">LEFT(G146,2)</f>
        <v>61</v>
      </c>
      <c r="E146" s="196" t="s">
        <v>195</v>
      </c>
      <c r="F146" s="197"/>
      <c r="G146" s="198" t="s">
        <v>1123</v>
      </c>
      <c r="H146" s="209" t="s">
        <v>196</v>
      </c>
      <c r="I146" s="200"/>
      <c r="J146" s="200"/>
      <c r="K146" s="190"/>
      <c r="L146" s="201">
        <f t="shared" ref="L146:L404" si="38">I146+J146-K146</f>
        <v>0</v>
      </c>
      <c r="M146" s="202"/>
      <c r="N146" s="202"/>
    </row>
    <row r="147" spans="1:14" ht="15" x14ac:dyDescent="0.25">
      <c r="A147" s="132" t="s">
        <v>1124</v>
      </c>
      <c r="B147" s="132" t="s">
        <v>740</v>
      </c>
      <c r="C147" s="204" t="s">
        <v>1445</v>
      </c>
      <c r="D147" s="195" t="str">
        <f t="shared" si="37"/>
        <v>61</v>
      </c>
      <c r="E147" s="196" t="s">
        <v>195</v>
      </c>
      <c r="F147" s="197"/>
      <c r="G147" s="198" t="s">
        <v>1124</v>
      </c>
      <c r="H147" s="209" t="s">
        <v>197</v>
      </c>
      <c r="I147" s="200"/>
      <c r="J147" s="200"/>
      <c r="K147" s="190"/>
      <c r="L147" s="201">
        <f t="shared" si="38"/>
        <v>0</v>
      </c>
      <c r="M147" s="202"/>
      <c r="N147" s="202"/>
    </row>
    <row r="148" spans="1:14" ht="15" x14ac:dyDescent="0.25">
      <c r="A148" s="132" t="s">
        <v>1125</v>
      </c>
      <c r="B148" s="132" t="s">
        <v>740</v>
      </c>
      <c r="C148" s="204" t="s">
        <v>1445</v>
      </c>
      <c r="D148" s="195" t="str">
        <f t="shared" si="37"/>
        <v>61</v>
      </c>
      <c r="E148" s="196" t="s">
        <v>195</v>
      </c>
      <c r="F148" s="197"/>
      <c r="G148" s="198" t="s">
        <v>1125</v>
      </c>
      <c r="H148" s="209" t="s">
        <v>198</v>
      </c>
      <c r="I148" s="200"/>
      <c r="J148" s="200"/>
      <c r="K148" s="190"/>
      <c r="L148" s="201">
        <f t="shared" si="38"/>
        <v>0</v>
      </c>
      <c r="M148" s="202"/>
      <c r="N148" s="202"/>
    </row>
    <row r="149" spans="1:14" ht="15" x14ac:dyDescent="0.25">
      <c r="A149" s="132" t="s">
        <v>1126</v>
      </c>
      <c r="B149" s="132" t="s">
        <v>740</v>
      </c>
      <c r="C149" s="204" t="s">
        <v>1445</v>
      </c>
      <c r="D149" s="195" t="str">
        <f t="shared" si="37"/>
        <v>61</v>
      </c>
      <c r="E149" s="196" t="s">
        <v>195</v>
      </c>
      <c r="F149" s="197"/>
      <c r="G149" s="198" t="s">
        <v>1126</v>
      </c>
      <c r="H149" s="209" t="s">
        <v>199</v>
      </c>
      <c r="I149" s="200"/>
      <c r="J149" s="200"/>
      <c r="K149" s="190"/>
      <c r="L149" s="201">
        <f t="shared" si="38"/>
        <v>0</v>
      </c>
      <c r="M149" s="202"/>
      <c r="N149" s="202"/>
    </row>
    <row r="150" spans="1:14" ht="15" x14ac:dyDescent="0.25">
      <c r="A150" s="132" t="s">
        <v>1127</v>
      </c>
      <c r="B150" s="132" t="s">
        <v>740</v>
      </c>
      <c r="C150" s="204" t="s">
        <v>1445</v>
      </c>
      <c r="D150" s="195" t="str">
        <f t="shared" si="37"/>
        <v>61</v>
      </c>
      <c r="E150" s="196" t="s">
        <v>195</v>
      </c>
      <c r="F150" s="197"/>
      <c r="G150" s="198" t="s">
        <v>1127</v>
      </c>
      <c r="H150" s="209" t="s">
        <v>515</v>
      </c>
      <c r="I150" s="200"/>
      <c r="J150" s="200"/>
      <c r="K150" s="190"/>
      <c r="L150" s="201">
        <f t="shared" si="38"/>
        <v>0</v>
      </c>
      <c r="M150" s="202"/>
      <c r="N150" s="202"/>
    </row>
    <row r="151" spans="1:14" ht="15" x14ac:dyDescent="0.25">
      <c r="A151" s="132" t="s">
        <v>1128</v>
      </c>
      <c r="B151" s="132" t="s">
        <v>740</v>
      </c>
      <c r="C151" s="204" t="s">
        <v>1445</v>
      </c>
      <c r="D151" s="195" t="str">
        <f t="shared" si="37"/>
        <v>61</v>
      </c>
      <c r="E151" s="196" t="s">
        <v>195</v>
      </c>
      <c r="F151" s="197"/>
      <c r="G151" s="198" t="s">
        <v>1128</v>
      </c>
      <c r="H151" s="209" t="s">
        <v>516</v>
      </c>
      <c r="I151" s="200"/>
      <c r="J151" s="200"/>
      <c r="K151" s="190"/>
      <c r="L151" s="201">
        <f t="shared" si="38"/>
        <v>0</v>
      </c>
      <c r="M151" s="202"/>
      <c r="N151" s="202"/>
    </row>
    <row r="152" spans="1:14" ht="15" x14ac:dyDescent="0.25">
      <c r="A152" s="132" t="s">
        <v>1129</v>
      </c>
      <c r="B152" s="132" t="s">
        <v>740</v>
      </c>
      <c r="C152" s="204" t="s">
        <v>1445</v>
      </c>
      <c r="D152" s="195" t="str">
        <f t="shared" si="37"/>
        <v>61</v>
      </c>
      <c r="E152" s="196" t="s">
        <v>195</v>
      </c>
      <c r="F152" s="197"/>
      <c r="G152" s="198" t="s">
        <v>1129</v>
      </c>
      <c r="H152" s="209" t="s">
        <v>200</v>
      </c>
      <c r="I152" s="200"/>
      <c r="J152" s="200"/>
      <c r="K152" s="190"/>
      <c r="L152" s="201">
        <f t="shared" si="38"/>
        <v>0</v>
      </c>
      <c r="M152" s="202"/>
      <c r="N152" s="202"/>
    </row>
    <row r="153" spans="1:14" ht="15" x14ac:dyDescent="0.25">
      <c r="A153" s="132" t="s">
        <v>1130</v>
      </c>
      <c r="B153" s="132" t="s">
        <v>740</v>
      </c>
      <c r="C153" s="204" t="s">
        <v>1445</v>
      </c>
      <c r="D153" s="195" t="str">
        <f t="shared" si="37"/>
        <v>61</v>
      </c>
      <c r="E153" s="196" t="s">
        <v>195</v>
      </c>
      <c r="F153" s="197"/>
      <c r="G153" s="198" t="s">
        <v>1130</v>
      </c>
      <c r="H153" s="209" t="s">
        <v>201</v>
      </c>
      <c r="I153" s="200"/>
      <c r="J153" s="200"/>
      <c r="K153" s="190"/>
      <c r="L153" s="201">
        <f t="shared" si="38"/>
        <v>0</v>
      </c>
      <c r="M153" s="202"/>
      <c r="N153" s="202"/>
    </row>
    <row r="154" spans="1:14" ht="15" x14ac:dyDescent="0.25">
      <c r="A154" s="132" t="s">
        <v>1131</v>
      </c>
      <c r="B154" s="132" t="s">
        <v>740</v>
      </c>
      <c r="C154" s="204" t="s">
        <v>1445</v>
      </c>
      <c r="D154" s="195" t="str">
        <f t="shared" si="37"/>
        <v>61</v>
      </c>
      <c r="E154" s="196" t="s">
        <v>195</v>
      </c>
      <c r="F154" s="197"/>
      <c r="G154" s="198" t="s">
        <v>1131</v>
      </c>
      <c r="H154" s="209" t="s">
        <v>202</v>
      </c>
      <c r="I154" s="200"/>
      <c r="J154" s="200"/>
      <c r="K154" s="190"/>
      <c r="L154" s="201">
        <f t="shared" si="38"/>
        <v>0</v>
      </c>
      <c r="M154" s="202"/>
      <c r="N154" s="202"/>
    </row>
    <row r="155" spans="1:14" ht="15" x14ac:dyDescent="0.25">
      <c r="A155" s="132" t="s">
        <v>1132</v>
      </c>
      <c r="B155" s="132" t="s">
        <v>740</v>
      </c>
      <c r="C155" s="204" t="s">
        <v>1445</v>
      </c>
      <c r="D155" s="195" t="str">
        <f t="shared" si="37"/>
        <v>61</v>
      </c>
      <c r="E155" s="196" t="s">
        <v>195</v>
      </c>
      <c r="F155" s="211"/>
      <c r="G155" s="198" t="s">
        <v>1132</v>
      </c>
      <c r="H155" s="199" t="s">
        <v>203</v>
      </c>
      <c r="I155" s="200"/>
      <c r="J155" s="200"/>
      <c r="K155" s="190"/>
      <c r="L155" s="201">
        <f t="shared" si="38"/>
        <v>0</v>
      </c>
      <c r="M155" s="202"/>
      <c r="N155" s="202"/>
    </row>
    <row r="156" spans="1:14" ht="15" x14ac:dyDescent="0.25">
      <c r="A156" s="132" t="s">
        <v>1133</v>
      </c>
      <c r="B156" s="132" t="s">
        <v>740</v>
      </c>
      <c r="C156" s="204" t="s">
        <v>1445</v>
      </c>
      <c r="D156" s="195" t="str">
        <f t="shared" si="37"/>
        <v>61</v>
      </c>
      <c r="E156" s="196" t="s">
        <v>195</v>
      </c>
      <c r="F156" s="211"/>
      <c r="G156" s="198" t="s">
        <v>1133</v>
      </c>
      <c r="H156" s="199" t="s">
        <v>204</v>
      </c>
      <c r="I156" s="200"/>
      <c r="J156" s="200"/>
      <c r="K156" s="190"/>
      <c r="L156" s="201">
        <f t="shared" si="38"/>
        <v>0</v>
      </c>
      <c r="M156" s="202"/>
      <c r="N156" s="202"/>
    </row>
    <row r="157" spans="1:14" ht="15" x14ac:dyDescent="0.25">
      <c r="A157" s="132" t="s">
        <v>1134</v>
      </c>
      <c r="B157" s="132" t="s">
        <v>740</v>
      </c>
      <c r="C157" s="204" t="s">
        <v>1445</v>
      </c>
      <c r="D157" s="195" t="str">
        <f t="shared" si="37"/>
        <v>61</v>
      </c>
      <c r="E157" s="196" t="s">
        <v>195</v>
      </c>
      <c r="F157" s="211"/>
      <c r="G157" s="198" t="s">
        <v>1134</v>
      </c>
      <c r="H157" s="199" t="s">
        <v>205</v>
      </c>
      <c r="I157" s="200"/>
      <c r="J157" s="200"/>
      <c r="K157" s="190"/>
      <c r="L157" s="201">
        <f t="shared" si="38"/>
        <v>0</v>
      </c>
      <c r="M157" s="202"/>
      <c r="N157" s="202"/>
    </row>
    <row r="158" spans="1:14" ht="15" x14ac:dyDescent="0.25">
      <c r="A158" s="132" t="s">
        <v>1135</v>
      </c>
      <c r="B158" s="132" t="s">
        <v>740</v>
      </c>
      <c r="C158" s="204" t="s">
        <v>1445</v>
      </c>
      <c r="D158" s="195" t="str">
        <f t="shared" si="37"/>
        <v>61</v>
      </c>
      <c r="E158" s="196" t="s">
        <v>195</v>
      </c>
      <c r="F158" s="211"/>
      <c r="G158" s="198" t="s">
        <v>1135</v>
      </c>
      <c r="H158" s="199" t="s">
        <v>206</v>
      </c>
      <c r="I158" s="200"/>
      <c r="J158" s="200"/>
      <c r="K158" s="190"/>
      <c r="L158" s="201">
        <f t="shared" si="38"/>
        <v>0</v>
      </c>
      <c r="M158" s="202"/>
      <c r="N158" s="202"/>
    </row>
    <row r="159" spans="1:14" ht="15" x14ac:dyDescent="0.25">
      <c r="A159" s="132" t="s">
        <v>1136</v>
      </c>
      <c r="B159" s="132" t="s">
        <v>740</v>
      </c>
      <c r="C159" s="204" t="s">
        <v>1445</v>
      </c>
      <c r="D159" s="195" t="str">
        <f t="shared" si="37"/>
        <v>61</v>
      </c>
      <c r="E159" s="196" t="s">
        <v>195</v>
      </c>
      <c r="F159" s="203"/>
      <c r="G159" s="198" t="s">
        <v>1136</v>
      </c>
      <c r="H159" s="199" t="s">
        <v>207</v>
      </c>
      <c r="I159" s="200"/>
      <c r="J159" s="200"/>
      <c r="K159" s="190"/>
      <c r="L159" s="201">
        <f t="shared" si="38"/>
        <v>0</v>
      </c>
      <c r="M159" s="202"/>
      <c r="N159" s="202"/>
    </row>
    <row r="160" spans="1:14" ht="15" x14ac:dyDescent="0.25">
      <c r="A160" s="132" t="s">
        <v>1137</v>
      </c>
      <c r="B160" s="132" t="s">
        <v>740</v>
      </c>
      <c r="C160" s="204" t="s">
        <v>1445</v>
      </c>
      <c r="D160" s="195" t="str">
        <f t="shared" si="37"/>
        <v>61</v>
      </c>
      <c r="E160" s="196" t="s">
        <v>195</v>
      </c>
      <c r="F160" s="203"/>
      <c r="G160" s="198" t="s">
        <v>1137</v>
      </c>
      <c r="H160" s="213" t="s">
        <v>208</v>
      </c>
      <c r="I160" s="200"/>
      <c r="J160" s="200"/>
      <c r="K160" s="190"/>
      <c r="L160" s="201">
        <f t="shared" si="38"/>
        <v>0</v>
      </c>
      <c r="M160" s="202"/>
      <c r="N160" s="202"/>
    </row>
    <row r="161" spans="1:14" ht="22.5" x14ac:dyDescent="0.25">
      <c r="A161" s="132" t="s">
        <v>1138</v>
      </c>
      <c r="B161" s="132" t="s">
        <v>740</v>
      </c>
      <c r="C161" s="204" t="s">
        <v>1445</v>
      </c>
      <c r="D161" s="195" t="str">
        <f t="shared" si="37"/>
        <v>61</v>
      </c>
      <c r="E161" s="196" t="s">
        <v>195</v>
      </c>
      <c r="F161" s="197"/>
      <c r="G161" s="198" t="s">
        <v>1138</v>
      </c>
      <c r="H161" s="213" t="s">
        <v>1431</v>
      </c>
      <c r="I161" s="200"/>
      <c r="J161" s="200"/>
      <c r="K161" s="190"/>
      <c r="L161" s="201">
        <f t="shared" si="38"/>
        <v>0</v>
      </c>
      <c r="M161" s="202"/>
      <c r="N161" s="202"/>
    </row>
    <row r="162" spans="1:14" ht="22.5" x14ac:dyDescent="0.25">
      <c r="A162" s="132" t="s">
        <v>1139</v>
      </c>
      <c r="B162" s="132" t="s">
        <v>740</v>
      </c>
      <c r="C162" s="204" t="s">
        <v>1445</v>
      </c>
      <c r="D162" s="195" t="str">
        <f t="shared" si="37"/>
        <v>61</v>
      </c>
      <c r="E162" s="196" t="s">
        <v>195</v>
      </c>
      <c r="F162" s="197"/>
      <c r="G162" s="198" t="s">
        <v>1139</v>
      </c>
      <c r="H162" s="213" t="s">
        <v>1432</v>
      </c>
      <c r="I162" s="200"/>
      <c r="J162" s="200"/>
      <c r="K162" s="190"/>
      <c r="L162" s="201">
        <f t="shared" si="38"/>
        <v>0</v>
      </c>
      <c r="M162" s="202"/>
      <c r="N162" s="202"/>
    </row>
    <row r="163" spans="1:14" ht="22.5" x14ac:dyDescent="0.25">
      <c r="A163" s="132" t="s">
        <v>1140</v>
      </c>
      <c r="B163" s="132" t="s">
        <v>740</v>
      </c>
      <c r="C163" s="204" t="s">
        <v>1445</v>
      </c>
      <c r="D163" s="195" t="str">
        <f t="shared" si="37"/>
        <v>61</v>
      </c>
      <c r="E163" s="196" t="s">
        <v>195</v>
      </c>
      <c r="F163" s="197"/>
      <c r="G163" s="198" t="s">
        <v>1140</v>
      </c>
      <c r="H163" s="213" t="s">
        <v>1433</v>
      </c>
      <c r="I163" s="200"/>
      <c r="J163" s="200"/>
      <c r="K163" s="190"/>
      <c r="L163" s="201">
        <f t="shared" si="38"/>
        <v>0</v>
      </c>
      <c r="M163" s="202"/>
      <c r="N163" s="202"/>
    </row>
    <row r="164" spans="1:14" ht="22.5" x14ac:dyDescent="0.25">
      <c r="A164" s="132" t="s">
        <v>1141</v>
      </c>
      <c r="B164" s="132" t="s">
        <v>740</v>
      </c>
      <c r="C164" s="204" t="s">
        <v>1445</v>
      </c>
      <c r="D164" s="195" t="str">
        <f t="shared" si="37"/>
        <v>61</v>
      </c>
      <c r="E164" s="196" t="s">
        <v>195</v>
      </c>
      <c r="F164" s="197"/>
      <c r="G164" s="198" t="s">
        <v>1141</v>
      </c>
      <c r="H164" s="213" t="s">
        <v>1434</v>
      </c>
      <c r="I164" s="200"/>
      <c r="J164" s="200"/>
      <c r="K164" s="190"/>
      <c r="L164" s="201">
        <f t="shared" si="38"/>
        <v>0</v>
      </c>
      <c r="M164" s="202"/>
      <c r="N164" s="202"/>
    </row>
    <row r="165" spans="1:14" ht="22.5" x14ac:dyDescent="0.25">
      <c r="A165" s="132" t="s">
        <v>1142</v>
      </c>
      <c r="B165" s="132" t="s">
        <v>740</v>
      </c>
      <c r="C165" s="204" t="s">
        <v>1445</v>
      </c>
      <c r="D165" s="195" t="str">
        <f t="shared" si="37"/>
        <v>61</v>
      </c>
      <c r="E165" s="196" t="s">
        <v>195</v>
      </c>
      <c r="F165" s="197"/>
      <c r="G165" s="198" t="s">
        <v>1142</v>
      </c>
      <c r="H165" s="213" t="s">
        <v>1435</v>
      </c>
      <c r="I165" s="200"/>
      <c r="J165" s="200"/>
      <c r="K165" s="190"/>
      <c r="L165" s="201">
        <f t="shared" si="38"/>
        <v>0</v>
      </c>
      <c r="M165" s="202"/>
      <c r="N165" s="202"/>
    </row>
    <row r="166" spans="1:14" ht="22.5" x14ac:dyDescent="0.25">
      <c r="A166" s="132" t="s">
        <v>1143</v>
      </c>
      <c r="B166" s="132" t="s">
        <v>740</v>
      </c>
      <c r="C166" s="204" t="s">
        <v>1445</v>
      </c>
      <c r="D166" s="195" t="str">
        <f t="shared" si="37"/>
        <v>61</v>
      </c>
      <c r="E166" s="196" t="s">
        <v>195</v>
      </c>
      <c r="F166" s="197"/>
      <c r="G166" s="198" t="s">
        <v>1143</v>
      </c>
      <c r="H166" s="213" t="s">
        <v>1436</v>
      </c>
      <c r="I166" s="200"/>
      <c r="J166" s="200"/>
      <c r="K166" s="190"/>
      <c r="L166" s="201">
        <f t="shared" si="38"/>
        <v>0</v>
      </c>
      <c r="M166" s="202"/>
      <c r="N166" s="202"/>
    </row>
    <row r="167" spans="1:14" ht="22.5" x14ac:dyDescent="0.25">
      <c r="A167" s="132" t="s">
        <v>1144</v>
      </c>
      <c r="B167" s="132" t="s">
        <v>740</v>
      </c>
      <c r="C167" s="204" t="s">
        <v>1445</v>
      </c>
      <c r="D167" s="195" t="str">
        <f t="shared" si="37"/>
        <v>61</v>
      </c>
      <c r="E167" s="196" t="s">
        <v>195</v>
      </c>
      <c r="F167" s="197"/>
      <c r="G167" s="198" t="s">
        <v>1144</v>
      </c>
      <c r="H167" s="213" t="s">
        <v>1437</v>
      </c>
      <c r="I167" s="200"/>
      <c r="J167" s="200"/>
      <c r="K167" s="190"/>
      <c r="L167" s="201">
        <f t="shared" si="38"/>
        <v>0</v>
      </c>
      <c r="M167" s="202"/>
      <c r="N167" s="202"/>
    </row>
    <row r="168" spans="1:14" ht="15" x14ac:dyDescent="0.25">
      <c r="A168" s="132" t="s">
        <v>1145</v>
      </c>
      <c r="B168" s="132" t="s">
        <v>740</v>
      </c>
      <c r="C168" s="204" t="s">
        <v>1445</v>
      </c>
      <c r="D168" s="195" t="str">
        <f t="shared" si="37"/>
        <v>61</v>
      </c>
      <c r="E168" s="196" t="s">
        <v>195</v>
      </c>
      <c r="F168" s="197"/>
      <c r="G168" s="198" t="s">
        <v>1145</v>
      </c>
      <c r="H168" s="199" t="s">
        <v>209</v>
      </c>
      <c r="I168" s="200"/>
      <c r="J168" s="200"/>
      <c r="K168" s="190"/>
      <c r="L168" s="201">
        <f t="shared" si="38"/>
        <v>0</v>
      </c>
      <c r="M168" s="202"/>
      <c r="N168" s="202"/>
    </row>
    <row r="169" spans="1:14" ht="15" x14ac:dyDescent="0.25">
      <c r="A169" s="132" t="s">
        <v>1146</v>
      </c>
      <c r="B169" s="132" t="s">
        <v>740</v>
      </c>
      <c r="C169" s="204" t="s">
        <v>1445</v>
      </c>
      <c r="D169" s="195" t="str">
        <f t="shared" si="37"/>
        <v>61</v>
      </c>
      <c r="E169" s="196" t="s">
        <v>195</v>
      </c>
      <c r="F169" s="197"/>
      <c r="G169" s="198" t="s">
        <v>1146</v>
      </c>
      <c r="H169" s="199" t="s">
        <v>210</v>
      </c>
      <c r="I169" s="200"/>
      <c r="J169" s="200"/>
      <c r="K169" s="190"/>
      <c r="L169" s="201">
        <f t="shared" si="38"/>
        <v>0</v>
      </c>
      <c r="M169" s="202"/>
      <c r="N169" s="202"/>
    </row>
    <row r="170" spans="1:14" ht="15" x14ac:dyDescent="0.25">
      <c r="A170" s="132" t="s">
        <v>1147</v>
      </c>
      <c r="B170" s="132" t="s">
        <v>740</v>
      </c>
      <c r="C170" s="204" t="s">
        <v>1445</v>
      </c>
      <c r="D170" s="195" t="str">
        <f t="shared" si="37"/>
        <v>61</v>
      </c>
      <c r="E170" s="196" t="s">
        <v>195</v>
      </c>
      <c r="F170" s="197"/>
      <c r="G170" s="198" t="s">
        <v>1147</v>
      </c>
      <c r="H170" s="199" t="s">
        <v>211</v>
      </c>
      <c r="I170" s="200"/>
      <c r="J170" s="200"/>
      <c r="K170" s="190"/>
      <c r="L170" s="201">
        <f t="shared" si="38"/>
        <v>0</v>
      </c>
      <c r="M170" s="202"/>
      <c r="N170" s="202"/>
    </row>
    <row r="171" spans="1:14" ht="15" x14ac:dyDescent="0.25">
      <c r="A171" s="132" t="s">
        <v>1148</v>
      </c>
      <c r="B171" s="132" t="s">
        <v>740</v>
      </c>
      <c r="C171" s="204" t="s">
        <v>1445</v>
      </c>
      <c r="D171" s="195" t="str">
        <f t="shared" si="37"/>
        <v>61</v>
      </c>
      <c r="E171" s="196" t="s">
        <v>195</v>
      </c>
      <c r="F171" s="197"/>
      <c r="G171" s="198" t="s">
        <v>1148</v>
      </c>
      <c r="H171" s="199" t="s">
        <v>212</v>
      </c>
      <c r="I171" s="200"/>
      <c r="J171" s="200"/>
      <c r="K171" s="190"/>
      <c r="L171" s="201">
        <f t="shared" si="38"/>
        <v>0</v>
      </c>
      <c r="M171" s="202"/>
      <c r="N171" s="202"/>
    </row>
    <row r="172" spans="1:14" ht="15" x14ac:dyDescent="0.25">
      <c r="A172" s="132" t="s">
        <v>1149</v>
      </c>
      <c r="B172" s="132" t="s">
        <v>740</v>
      </c>
      <c r="C172" s="204" t="s">
        <v>1445</v>
      </c>
      <c r="D172" s="195" t="str">
        <f t="shared" si="37"/>
        <v>61</v>
      </c>
      <c r="E172" s="196" t="s">
        <v>195</v>
      </c>
      <c r="F172" s="197"/>
      <c r="G172" s="198" t="s">
        <v>1149</v>
      </c>
      <c r="H172" s="199" t="s">
        <v>213</v>
      </c>
      <c r="I172" s="200"/>
      <c r="J172" s="200"/>
      <c r="K172" s="190"/>
      <c r="L172" s="201">
        <f t="shared" si="38"/>
        <v>0</v>
      </c>
      <c r="M172" s="202"/>
      <c r="N172" s="202"/>
    </row>
    <row r="173" spans="1:14" ht="15" x14ac:dyDescent="0.25">
      <c r="A173" s="132" t="s">
        <v>1150</v>
      </c>
      <c r="B173" s="132" t="s">
        <v>740</v>
      </c>
      <c r="C173" s="204" t="s">
        <v>1445</v>
      </c>
      <c r="D173" s="195" t="str">
        <f t="shared" si="37"/>
        <v>61</v>
      </c>
      <c r="E173" s="196" t="s">
        <v>195</v>
      </c>
      <c r="F173" s="197"/>
      <c r="G173" s="198" t="s">
        <v>1150</v>
      </c>
      <c r="H173" s="199" t="s">
        <v>910</v>
      </c>
      <c r="I173" s="200"/>
      <c r="J173" s="200"/>
      <c r="K173" s="190"/>
      <c r="L173" s="201">
        <f t="shared" si="38"/>
        <v>0</v>
      </c>
      <c r="M173" s="202"/>
      <c r="N173" s="202"/>
    </row>
    <row r="174" spans="1:14" ht="15" x14ac:dyDescent="0.25">
      <c r="A174" s="132" t="s">
        <v>1151</v>
      </c>
      <c r="B174" s="132" t="s">
        <v>740</v>
      </c>
      <c r="C174" s="204" t="s">
        <v>1445</v>
      </c>
      <c r="D174" s="195" t="str">
        <f t="shared" si="37"/>
        <v>61</v>
      </c>
      <c r="E174" s="196" t="s">
        <v>195</v>
      </c>
      <c r="F174" s="197"/>
      <c r="G174" s="198" t="s">
        <v>1151</v>
      </c>
      <c r="H174" s="199" t="s">
        <v>215</v>
      </c>
      <c r="I174" s="200"/>
      <c r="J174" s="200"/>
      <c r="K174" s="190"/>
      <c r="L174" s="201">
        <f t="shared" si="38"/>
        <v>0</v>
      </c>
      <c r="M174" s="202"/>
      <c r="N174" s="202"/>
    </row>
    <row r="175" spans="1:14" ht="15" x14ac:dyDescent="0.25">
      <c r="A175" s="132" t="s">
        <v>1152</v>
      </c>
      <c r="B175" s="132" t="s">
        <v>740</v>
      </c>
      <c r="C175" s="204" t="s">
        <v>1445</v>
      </c>
      <c r="D175" s="195" t="str">
        <f t="shared" si="37"/>
        <v>61</v>
      </c>
      <c r="E175" s="196" t="s">
        <v>195</v>
      </c>
      <c r="F175" s="197"/>
      <c r="G175" s="198" t="s">
        <v>1152</v>
      </c>
      <c r="H175" s="199" t="s">
        <v>216</v>
      </c>
      <c r="I175" s="200"/>
      <c r="J175" s="200"/>
      <c r="K175" s="190"/>
      <c r="L175" s="201">
        <f t="shared" si="38"/>
        <v>0</v>
      </c>
      <c r="M175" s="202"/>
      <c r="N175" s="202"/>
    </row>
    <row r="176" spans="1:14" ht="15" x14ac:dyDescent="0.25">
      <c r="A176" s="132" t="s">
        <v>1153</v>
      </c>
      <c r="B176" s="132" t="s">
        <v>740</v>
      </c>
      <c r="C176" s="204" t="s">
        <v>1445</v>
      </c>
      <c r="D176" s="195" t="str">
        <f t="shared" si="37"/>
        <v>61</v>
      </c>
      <c r="E176" s="196" t="s">
        <v>195</v>
      </c>
      <c r="F176" s="197"/>
      <c r="G176" s="198" t="s">
        <v>1153</v>
      </c>
      <c r="H176" s="199" t="s">
        <v>217</v>
      </c>
      <c r="I176" s="200"/>
      <c r="J176" s="200"/>
      <c r="K176" s="190"/>
      <c r="L176" s="201">
        <f t="shared" si="38"/>
        <v>0</v>
      </c>
      <c r="M176" s="202"/>
      <c r="N176" s="202"/>
    </row>
    <row r="177" spans="1:14" ht="15" x14ac:dyDescent="0.25">
      <c r="A177" s="132" t="s">
        <v>1154</v>
      </c>
      <c r="B177" s="132" t="s">
        <v>740</v>
      </c>
      <c r="C177" s="204" t="s">
        <v>1445</v>
      </c>
      <c r="D177" s="195" t="str">
        <f t="shared" si="37"/>
        <v>61</v>
      </c>
      <c r="E177" s="196" t="s">
        <v>195</v>
      </c>
      <c r="F177" s="197"/>
      <c r="G177" s="198" t="s">
        <v>1154</v>
      </c>
      <c r="H177" s="199" t="s">
        <v>218</v>
      </c>
      <c r="I177" s="200"/>
      <c r="J177" s="200"/>
      <c r="K177" s="190"/>
      <c r="L177" s="201">
        <f t="shared" si="38"/>
        <v>0</v>
      </c>
      <c r="M177" s="202"/>
      <c r="N177" s="202"/>
    </row>
    <row r="178" spans="1:14" ht="15" x14ac:dyDescent="0.25">
      <c r="A178" s="132" t="s">
        <v>517</v>
      </c>
      <c r="B178" s="132" t="s">
        <v>740</v>
      </c>
      <c r="C178" s="204" t="s">
        <v>1445</v>
      </c>
      <c r="D178" s="195" t="str">
        <f t="shared" si="37"/>
        <v>62</v>
      </c>
      <c r="E178" s="196" t="s">
        <v>219</v>
      </c>
      <c r="F178" s="197"/>
      <c r="G178" s="198" t="s">
        <v>517</v>
      </c>
      <c r="H178" s="199" t="s">
        <v>220</v>
      </c>
      <c r="I178" s="200"/>
      <c r="J178" s="200"/>
      <c r="K178" s="190"/>
      <c r="L178" s="201">
        <f t="shared" si="38"/>
        <v>0</v>
      </c>
      <c r="M178" s="202"/>
      <c r="N178" s="202"/>
    </row>
    <row r="179" spans="1:14" ht="15" x14ac:dyDescent="0.25">
      <c r="A179" s="132" t="s">
        <v>1155</v>
      </c>
      <c r="B179" s="132" t="s">
        <v>740</v>
      </c>
      <c r="C179" s="204" t="s">
        <v>1445</v>
      </c>
      <c r="D179" s="195" t="str">
        <f t="shared" si="37"/>
        <v>62</v>
      </c>
      <c r="E179" s="196" t="s">
        <v>219</v>
      </c>
      <c r="F179" s="203"/>
      <c r="G179" s="198" t="s">
        <v>1155</v>
      </c>
      <c r="H179" s="199" t="s">
        <v>221</v>
      </c>
      <c r="I179" s="200"/>
      <c r="J179" s="200"/>
      <c r="K179" s="190"/>
      <c r="L179" s="201">
        <f t="shared" si="38"/>
        <v>0</v>
      </c>
      <c r="M179" s="202"/>
      <c r="N179" s="202"/>
    </row>
    <row r="180" spans="1:14" ht="15" x14ac:dyDescent="0.25">
      <c r="A180" s="132" t="s">
        <v>1156</v>
      </c>
      <c r="B180" s="132" t="s">
        <v>740</v>
      </c>
      <c r="C180" s="204" t="s">
        <v>1445</v>
      </c>
      <c r="D180" s="195" t="str">
        <f t="shared" si="37"/>
        <v>62</v>
      </c>
      <c r="E180" s="196" t="s">
        <v>219</v>
      </c>
      <c r="F180" s="197"/>
      <c r="G180" s="198" t="s">
        <v>1156</v>
      </c>
      <c r="H180" s="199" t="s">
        <v>222</v>
      </c>
      <c r="I180" s="200"/>
      <c r="J180" s="200"/>
      <c r="K180" s="190"/>
      <c r="L180" s="201">
        <f t="shared" si="38"/>
        <v>0</v>
      </c>
      <c r="M180" s="202"/>
      <c r="N180" s="202"/>
    </row>
    <row r="181" spans="1:14" ht="15" x14ac:dyDescent="0.25">
      <c r="A181" s="132" t="s">
        <v>518</v>
      </c>
      <c r="B181" s="132" t="s">
        <v>740</v>
      </c>
      <c r="C181" s="204" t="s">
        <v>1445</v>
      </c>
      <c r="D181" s="195" t="str">
        <f t="shared" si="37"/>
        <v>62</v>
      </c>
      <c r="E181" s="196" t="s">
        <v>219</v>
      </c>
      <c r="F181" s="197"/>
      <c r="G181" s="198" t="s">
        <v>518</v>
      </c>
      <c r="H181" s="199" t="s">
        <v>519</v>
      </c>
      <c r="I181" s="200"/>
      <c r="J181" s="200"/>
      <c r="K181" s="190"/>
      <c r="L181" s="201">
        <f t="shared" si="38"/>
        <v>0</v>
      </c>
      <c r="M181" s="202"/>
      <c r="N181" s="202"/>
    </row>
    <row r="182" spans="1:14" ht="15" x14ac:dyDescent="0.25">
      <c r="A182" s="132" t="s">
        <v>521</v>
      </c>
      <c r="B182" s="132" t="s">
        <v>740</v>
      </c>
      <c r="C182" s="204" t="s">
        <v>1445</v>
      </c>
      <c r="D182" s="195" t="str">
        <f t="shared" si="37"/>
        <v>62</v>
      </c>
      <c r="E182" s="196" t="s">
        <v>219</v>
      </c>
      <c r="F182" s="197"/>
      <c r="G182" s="198" t="s">
        <v>521</v>
      </c>
      <c r="H182" s="199" t="s">
        <v>520</v>
      </c>
      <c r="I182" s="200"/>
      <c r="J182" s="200"/>
      <c r="K182" s="190"/>
      <c r="L182" s="201">
        <f t="shared" si="38"/>
        <v>0</v>
      </c>
      <c r="M182" s="202"/>
      <c r="N182" s="202"/>
    </row>
    <row r="183" spans="1:14" ht="15" x14ac:dyDescent="0.25">
      <c r="A183" s="132" t="s">
        <v>523</v>
      </c>
      <c r="B183" s="132" t="s">
        <v>740</v>
      </c>
      <c r="C183" s="204" t="s">
        <v>1445</v>
      </c>
      <c r="D183" s="195" t="str">
        <f t="shared" si="37"/>
        <v>62</v>
      </c>
      <c r="E183" s="196" t="s">
        <v>219</v>
      </c>
      <c r="F183" s="197"/>
      <c r="G183" s="198" t="s">
        <v>523</v>
      </c>
      <c r="H183" s="199" t="s">
        <v>524</v>
      </c>
      <c r="I183" s="200"/>
      <c r="J183" s="200"/>
      <c r="K183" s="190"/>
      <c r="L183" s="201">
        <f t="shared" si="38"/>
        <v>0</v>
      </c>
      <c r="M183" s="202"/>
      <c r="N183" s="202"/>
    </row>
    <row r="184" spans="1:14" ht="15" x14ac:dyDescent="0.25">
      <c r="A184" s="132" t="s">
        <v>1157</v>
      </c>
      <c r="B184" s="132" t="s">
        <v>740</v>
      </c>
      <c r="C184" s="204" t="s">
        <v>1445</v>
      </c>
      <c r="D184" s="195" t="str">
        <f t="shared" si="37"/>
        <v>62</v>
      </c>
      <c r="E184" s="196" t="s">
        <v>219</v>
      </c>
      <c r="F184" s="197"/>
      <c r="G184" s="198" t="s">
        <v>1157</v>
      </c>
      <c r="H184" s="199" t="s">
        <v>522</v>
      </c>
      <c r="I184" s="200"/>
      <c r="J184" s="200"/>
      <c r="K184" s="190"/>
      <c r="L184" s="201">
        <f t="shared" si="38"/>
        <v>0</v>
      </c>
      <c r="M184" s="202"/>
      <c r="N184" s="202"/>
    </row>
    <row r="185" spans="1:14" ht="15" x14ac:dyDescent="0.25">
      <c r="A185" s="132" t="s">
        <v>1158</v>
      </c>
      <c r="B185" s="132" t="s">
        <v>740</v>
      </c>
      <c r="C185" s="204" t="s">
        <v>1445</v>
      </c>
      <c r="D185" s="195" t="str">
        <f t="shared" si="37"/>
        <v>62</v>
      </c>
      <c r="E185" s="196" t="s">
        <v>219</v>
      </c>
      <c r="F185" s="197"/>
      <c r="G185" s="198" t="s">
        <v>1158</v>
      </c>
      <c r="H185" s="199" t="s">
        <v>223</v>
      </c>
      <c r="I185" s="200"/>
      <c r="J185" s="200"/>
      <c r="K185" s="190"/>
      <c r="L185" s="201">
        <f t="shared" si="38"/>
        <v>0</v>
      </c>
      <c r="M185" s="202"/>
      <c r="N185" s="202"/>
    </row>
    <row r="186" spans="1:14" ht="15" x14ac:dyDescent="0.25">
      <c r="A186" s="132" t="s">
        <v>1159</v>
      </c>
      <c r="B186" s="132" t="s">
        <v>740</v>
      </c>
      <c r="C186" s="204" t="s">
        <v>1445</v>
      </c>
      <c r="D186" s="195" t="str">
        <f t="shared" si="37"/>
        <v>62</v>
      </c>
      <c r="E186" s="196" t="s">
        <v>219</v>
      </c>
      <c r="F186" s="197"/>
      <c r="G186" s="198" t="s">
        <v>1159</v>
      </c>
      <c r="H186" s="199" t="s">
        <v>224</v>
      </c>
      <c r="I186" s="200"/>
      <c r="J186" s="200"/>
      <c r="K186" s="190"/>
      <c r="L186" s="201">
        <f t="shared" si="38"/>
        <v>0</v>
      </c>
      <c r="M186" s="202"/>
      <c r="N186" s="202"/>
    </row>
    <row r="187" spans="1:14" ht="15" x14ac:dyDescent="0.25">
      <c r="A187" s="132" t="s">
        <v>1160</v>
      </c>
      <c r="B187" s="132" t="s">
        <v>740</v>
      </c>
      <c r="C187" s="204" t="s">
        <v>1445</v>
      </c>
      <c r="D187" s="195" t="str">
        <f t="shared" si="37"/>
        <v>62</v>
      </c>
      <c r="E187" s="196" t="s">
        <v>219</v>
      </c>
      <c r="F187" s="197"/>
      <c r="G187" s="198" t="s">
        <v>1160</v>
      </c>
      <c r="H187" s="199" t="s">
        <v>225</v>
      </c>
      <c r="I187" s="200"/>
      <c r="J187" s="200"/>
      <c r="K187" s="190"/>
      <c r="L187" s="201">
        <f t="shared" si="38"/>
        <v>0</v>
      </c>
      <c r="M187" s="202"/>
      <c r="N187" s="202"/>
    </row>
    <row r="188" spans="1:14" ht="15" x14ac:dyDescent="0.25">
      <c r="A188" s="132" t="s">
        <v>1161</v>
      </c>
      <c r="B188" s="132" t="s">
        <v>740</v>
      </c>
      <c r="C188" s="204" t="s">
        <v>1445</v>
      </c>
      <c r="D188" s="195" t="str">
        <f t="shared" si="37"/>
        <v>62</v>
      </c>
      <c r="E188" s="196" t="s">
        <v>219</v>
      </c>
      <c r="F188" s="197"/>
      <c r="G188" s="198" t="s">
        <v>1161</v>
      </c>
      <c r="H188" s="199" t="s">
        <v>226</v>
      </c>
      <c r="I188" s="200"/>
      <c r="J188" s="200"/>
      <c r="K188" s="190"/>
      <c r="L188" s="201">
        <f t="shared" si="38"/>
        <v>0</v>
      </c>
      <c r="M188" s="202"/>
      <c r="N188" s="202"/>
    </row>
    <row r="189" spans="1:14" ht="15" x14ac:dyDescent="0.25">
      <c r="A189" s="132" t="s">
        <v>1162</v>
      </c>
      <c r="B189" s="132" t="s">
        <v>740</v>
      </c>
      <c r="C189" s="204" t="s">
        <v>1445</v>
      </c>
      <c r="D189" s="195" t="str">
        <f t="shared" si="37"/>
        <v>62</v>
      </c>
      <c r="E189" s="196" t="s">
        <v>219</v>
      </c>
      <c r="F189" s="197"/>
      <c r="G189" s="198" t="s">
        <v>1162</v>
      </c>
      <c r="H189" s="199" t="s">
        <v>227</v>
      </c>
      <c r="I189" s="200"/>
      <c r="J189" s="200"/>
      <c r="K189" s="190"/>
      <c r="L189" s="201">
        <f t="shared" si="38"/>
        <v>0</v>
      </c>
      <c r="M189" s="202"/>
      <c r="N189" s="202"/>
    </row>
    <row r="190" spans="1:14" ht="15" x14ac:dyDescent="0.25">
      <c r="A190" s="132" t="s">
        <v>1163</v>
      </c>
      <c r="B190" s="132" t="s">
        <v>740</v>
      </c>
      <c r="C190" s="204" t="s">
        <v>1445</v>
      </c>
      <c r="D190" s="195" t="str">
        <f t="shared" si="37"/>
        <v>62</v>
      </c>
      <c r="E190" s="196" t="s">
        <v>219</v>
      </c>
      <c r="F190" s="197"/>
      <c r="G190" s="198" t="s">
        <v>1163</v>
      </c>
      <c r="H190" s="199" t="s">
        <v>228</v>
      </c>
      <c r="I190" s="200"/>
      <c r="J190" s="200"/>
      <c r="K190" s="190"/>
      <c r="L190" s="201">
        <f t="shared" si="38"/>
        <v>0</v>
      </c>
      <c r="M190" s="202"/>
      <c r="N190" s="202"/>
    </row>
    <row r="191" spans="1:14" ht="15" x14ac:dyDescent="0.25">
      <c r="A191" s="132" t="s">
        <v>1164</v>
      </c>
      <c r="B191" s="132" t="s">
        <v>740</v>
      </c>
      <c r="C191" s="204" t="s">
        <v>1445</v>
      </c>
      <c r="D191" s="195" t="str">
        <f t="shared" si="37"/>
        <v>62</v>
      </c>
      <c r="E191" s="196" t="s">
        <v>219</v>
      </c>
      <c r="F191" s="197"/>
      <c r="G191" s="198" t="s">
        <v>1164</v>
      </c>
      <c r="H191" s="199" t="s">
        <v>229</v>
      </c>
      <c r="I191" s="200"/>
      <c r="J191" s="200"/>
      <c r="K191" s="190"/>
      <c r="L191" s="201">
        <f t="shared" si="38"/>
        <v>0</v>
      </c>
      <c r="M191" s="202"/>
      <c r="N191" s="202"/>
    </row>
    <row r="192" spans="1:14" ht="15" x14ac:dyDescent="0.25">
      <c r="A192" s="132" t="s">
        <v>1165</v>
      </c>
      <c r="B192" s="132" t="s">
        <v>740</v>
      </c>
      <c r="C192" s="204" t="s">
        <v>1445</v>
      </c>
      <c r="D192" s="195" t="str">
        <f t="shared" si="37"/>
        <v>62</v>
      </c>
      <c r="E192" s="196" t="s">
        <v>219</v>
      </c>
      <c r="F192" s="197"/>
      <c r="G192" s="198" t="s">
        <v>1165</v>
      </c>
      <c r="H192" s="199" t="s">
        <v>28</v>
      </c>
      <c r="I192" s="200"/>
      <c r="J192" s="200"/>
      <c r="K192" s="190"/>
      <c r="L192" s="201">
        <f t="shared" si="38"/>
        <v>0</v>
      </c>
      <c r="M192" s="202"/>
      <c r="N192" s="202"/>
    </row>
    <row r="193" spans="1:14" ht="15" x14ac:dyDescent="0.25">
      <c r="A193" s="132" t="s">
        <v>1166</v>
      </c>
      <c r="B193" s="132" t="s">
        <v>740</v>
      </c>
      <c r="C193" s="204" t="s">
        <v>1445</v>
      </c>
      <c r="D193" s="195" t="str">
        <f t="shared" si="37"/>
        <v>62</v>
      </c>
      <c r="E193" s="196" t="s">
        <v>219</v>
      </c>
      <c r="F193" s="197"/>
      <c r="G193" s="198" t="s">
        <v>1166</v>
      </c>
      <c r="H193" s="199" t="s">
        <v>230</v>
      </c>
      <c r="I193" s="200"/>
      <c r="J193" s="200"/>
      <c r="K193" s="190"/>
      <c r="L193" s="201">
        <f t="shared" si="38"/>
        <v>0</v>
      </c>
      <c r="M193" s="202"/>
      <c r="N193" s="202"/>
    </row>
    <row r="194" spans="1:14" ht="15" x14ac:dyDescent="0.25">
      <c r="A194" s="132" t="s">
        <v>1167</v>
      </c>
      <c r="B194" s="132" t="s">
        <v>740</v>
      </c>
      <c r="C194" s="204" t="s">
        <v>1445</v>
      </c>
      <c r="D194" s="195" t="str">
        <f t="shared" si="37"/>
        <v>62</v>
      </c>
      <c r="E194" s="196" t="s">
        <v>219</v>
      </c>
      <c r="F194" s="197"/>
      <c r="G194" s="198" t="s">
        <v>1167</v>
      </c>
      <c r="H194" s="199" t="s">
        <v>231</v>
      </c>
      <c r="I194" s="200"/>
      <c r="J194" s="200"/>
      <c r="K194" s="190"/>
      <c r="L194" s="201">
        <f t="shared" si="38"/>
        <v>0</v>
      </c>
      <c r="M194" s="202"/>
      <c r="N194" s="202"/>
    </row>
    <row r="195" spans="1:14" ht="22.5" x14ac:dyDescent="0.25">
      <c r="A195" s="132" t="s">
        <v>1168</v>
      </c>
      <c r="B195" s="132" t="s">
        <v>740</v>
      </c>
      <c r="C195" s="204" t="s">
        <v>1445</v>
      </c>
      <c r="D195" s="195" t="str">
        <f t="shared" si="37"/>
        <v>63</v>
      </c>
      <c r="E195" s="196" t="s">
        <v>232</v>
      </c>
      <c r="F195" s="197"/>
      <c r="G195" s="198" t="s">
        <v>1168</v>
      </c>
      <c r="H195" s="199" t="s">
        <v>233</v>
      </c>
      <c r="I195" s="200"/>
      <c r="J195" s="200"/>
      <c r="K195" s="190"/>
      <c r="L195" s="201">
        <f t="shared" si="38"/>
        <v>0</v>
      </c>
      <c r="M195" s="202"/>
      <c r="N195" s="202"/>
    </row>
    <row r="196" spans="1:14" ht="22.5" x14ac:dyDescent="0.25">
      <c r="A196" s="132" t="s">
        <v>1169</v>
      </c>
      <c r="B196" s="132" t="s">
        <v>740</v>
      </c>
      <c r="C196" s="204" t="s">
        <v>1445</v>
      </c>
      <c r="D196" s="195" t="str">
        <f t="shared" si="37"/>
        <v>63</v>
      </c>
      <c r="E196" s="196" t="s">
        <v>232</v>
      </c>
      <c r="F196" s="203"/>
      <c r="G196" s="198" t="s">
        <v>1169</v>
      </c>
      <c r="H196" s="199" t="s">
        <v>234</v>
      </c>
      <c r="I196" s="200"/>
      <c r="J196" s="200"/>
      <c r="K196" s="190"/>
      <c r="L196" s="201">
        <f t="shared" si="38"/>
        <v>0</v>
      </c>
      <c r="M196" s="202"/>
      <c r="N196" s="202"/>
    </row>
    <row r="197" spans="1:14" ht="22.5" x14ac:dyDescent="0.25">
      <c r="A197" s="132" t="s">
        <v>1170</v>
      </c>
      <c r="B197" s="132" t="s">
        <v>740</v>
      </c>
      <c r="C197" s="204" t="s">
        <v>1445</v>
      </c>
      <c r="D197" s="195" t="str">
        <f t="shared" si="37"/>
        <v>63</v>
      </c>
      <c r="E197" s="196" t="s">
        <v>232</v>
      </c>
      <c r="F197" s="203"/>
      <c r="G197" s="198" t="s">
        <v>1170</v>
      </c>
      <c r="H197" s="199" t="s">
        <v>235</v>
      </c>
      <c r="I197" s="200"/>
      <c r="J197" s="200"/>
      <c r="K197" s="190"/>
      <c r="L197" s="201">
        <f t="shared" si="38"/>
        <v>0</v>
      </c>
      <c r="M197" s="202"/>
      <c r="N197" s="202"/>
    </row>
    <row r="198" spans="1:14" ht="22.5" x14ac:dyDescent="0.25">
      <c r="A198" s="132" t="s">
        <v>1171</v>
      </c>
      <c r="B198" s="132" t="s">
        <v>740</v>
      </c>
      <c r="C198" s="204" t="s">
        <v>1445</v>
      </c>
      <c r="D198" s="195" t="str">
        <f t="shared" si="37"/>
        <v>63</v>
      </c>
      <c r="E198" s="196" t="s">
        <v>232</v>
      </c>
      <c r="F198" s="197"/>
      <c r="G198" s="198" t="s">
        <v>1171</v>
      </c>
      <c r="H198" s="199" t="s">
        <v>236</v>
      </c>
      <c r="I198" s="200"/>
      <c r="J198" s="200"/>
      <c r="K198" s="190"/>
      <c r="L198" s="201">
        <f t="shared" si="38"/>
        <v>0</v>
      </c>
      <c r="M198" s="202"/>
      <c r="N198" s="202"/>
    </row>
    <row r="199" spans="1:14" ht="22.5" x14ac:dyDescent="0.25">
      <c r="A199" s="132" t="s">
        <v>1172</v>
      </c>
      <c r="B199" s="132" t="s">
        <v>740</v>
      </c>
      <c r="C199" s="204" t="s">
        <v>1445</v>
      </c>
      <c r="D199" s="195" t="str">
        <f t="shared" si="37"/>
        <v>63</v>
      </c>
      <c r="E199" s="196" t="s">
        <v>232</v>
      </c>
      <c r="F199" s="203"/>
      <c r="G199" s="198" t="s">
        <v>1172</v>
      </c>
      <c r="H199" s="199" t="s">
        <v>237</v>
      </c>
      <c r="I199" s="200"/>
      <c r="J199" s="200"/>
      <c r="K199" s="214">
        <f>I199+J199</f>
        <v>0</v>
      </c>
      <c r="L199" s="201">
        <f t="shared" si="38"/>
        <v>0</v>
      </c>
      <c r="M199" s="202"/>
      <c r="N199" s="202"/>
    </row>
    <row r="200" spans="1:14" ht="22.5" x14ac:dyDescent="0.25">
      <c r="A200" s="132" t="s">
        <v>1173</v>
      </c>
      <c r="B200" s="132" t="s">
        <v>740</v>
      </c>
      <c r="C200" s="204" t="s">
        <v>1445</v>
      </c>
      <c r="D200" s="195" t="str">
        <f t="shared" si="37"/>
        <v>63</v>
      </c>
      <c r="E200" s="196" t="s">
        <v>232</v>
      </c>
      <c r="F200" s="197"/>
      <c r="G200" s="198" t="s">
        <v>1173</v>
      </c>
      <c r="H200" s="199" t="s">
        <v>238</v>
      </c>
      <c r="I200" s="200"/>
      <c r="J200" s="200"/>
      <c r="K200" s="190"/>
      <c r="L200" s="201">
        <f t="shared" si="38"/>
        <v>0</v>
      </c>
      <c r="M200" s="202"/>
      <c r="N200" s="202"/>
    </row>
    <row r="201" spans="1:14" ht="22.5" x14ac:dyDescent="0.25">
      <c r="A201" s="132" t="s">
        <v>1174</v>
      </c>
      <c r="B201" s="132" t="s">
        <v>740</v>
      </c>
      <c r="C201" s="204" t="s">
        <v>1445</v>
      </c>
      <c r="D201" s="195" t="str">
        <f t="shared" si="37"/>
        <v>63</v>
      </c>
      <c r="E201" s="196" t="s">
        <v>232</v>
      </c>
      <c r="F201" s="197"/>
      <c r="G201" s="198" t="s">
        <v>1174</v>
      </c>
      <c r="H201" s="199" t="s">
        <v>239</v>
      </c>
      <c r="I201" s="200"/>
      <c r="J201" s="200"/>
      <c r="K201" s="190"/>
      <c r="L201" s="201">
        <f t="shared" si="38"/>
        <v>0</v>
      </c>
      <c r="M201" s="202"/>
      <c r="N201" s="202"/>
    </row>
    <row r="202" spans="1:14" ht="22.5" x14ac:dyDescent="0.25">
      <c r="A202" s="132" t="s">
        <v>1175</v>
      </c>
      <c r="B202" s="132" t="s">
        <v>740</v>
      </c>
      <c r="C202" s="204" t="s">
        <v>1445</v>
      </c>
      <c r="D202" s="195" t="str">
        <f t="shared" si="37"/>
        <v>63</v>
      </c>
      <c r="E202" s="196" t="s">
        <v>232</v>
      </c>
      <c r="F202" s="197"/>
      <c r="G202" s="198" t="s">
        <v>1175</v>
      </c>
      <c r="H202" s="199" t="s">
        <v>240</v>
      </c>
      <c r="I202" s="200"/>
      <c r="J202" s="200"/>
      <c r="K202" s="190"/>
      <c r="L202" s="201">
        <f t="shared" si="38"/>
        <v>0</v>
      </c>
      <c r="M202" s="202"/>
      <c r="N202" s="202"/>
    </row>
    <row r="203" spans="1:14" ht="22.5" x14ac:dyDescent="0.25">
      <c r="A203" s="132" t="s">
        <v>1176</v>
      </c>
      <c r="B203" s="132" t="s">
        <v>740</v>
      </c>
      <c r="C203" s="204" t="s">
        <v>1445</v>
      </c>
      <c r="D203" s="195" t="str">
        <f t="shared" si="37"/>
        <v>63</v>
      </c>
      <c r="E203" s="196" t="s">
        <v>232</v>
      </c>
      <c r="F203" s="197"/>
      <c r="G203" s="198" t="s">
        <v>1176</v>
      </c>
      <c r="H203" s="199" t="s">
        <v>241</v>
      </c>
      <c r="I203" s="200"/>
      <c r="J203" s="200"/>
      <c r="K203" s="190"/>
      <c r="L203" s="201">
        <f t="shared" si="38"/>
        <v>0</v>
      </c>
      <c r="M203" s="202"/>
      <c r="N203" s="202"/>
    </row>
    <row r="204" spans="1:14" ht="22.5" x14ac:dyDescent="0.25">
      <c r="A204" s="132" t="s">
        <v>1177</v>
      </c>
      <c r="B204" s="132" t="s">
        <v>740</v>
      </c>
      <c r="C204" s="204" t="s">
        <v>1445</v>
      </c>
      <c r="D204" s="195" t="str">
        <f t="shared" si="37"/>
        <v>65</v>
      </c>
      <c r="E204" s="196" t="s">
        <v>242</v>
      </c>
      <c r="F204" s="203"/>
      <c r="G204" s="198" t="s">
        <v>1177</v>
      </c>
      <c r="H204" s="199" t="s">
        <v>243</v>
      </c>
      <c r="I204" s="200"/>
      <c r="J204" s="200"/>
      <c r="K204" s="190"/>
      <c r="L204" s="201">
        <f t="shared" si="38"/>
        <v>0</v>
      </c>
      <c r="M204" s="202"/>
      <c r="N204" s="202"/>
    </row>
    <row r="205" spans="1:14" ht="15" x14ac:dyDescent="0.25">
      <c r="A205" s="132" t="s">
        <v>1178</v>
      </c>
      <c r="B205" s="132" t="s">
        <v>740</v>
      </c>
      <c r="C205" s="204" t="s">
        <v>1445</v>
      </c>
      <c r="D205" s="195" t="str">
        <f t="shared" si="37"/>
        <v>65</v>
      </c>
      <c r="E205" s="196" t="s">
        <v>242</v>
      </c>
      <c r="F205" s="197"/>
      <c r="G205" s="198" t="s">
        <v>1178</v>
      </c>
      <c r="H205" s="199" t="s">
        <v>526</v>
      </c>
      <c r="I205" s="200"/>
      <c r="J205" s="200"/>
      <c r="K205" s="190"/>
      <c r="L205" s="201">
        <f t="shared" si="38"/>
        <v>0</v>
      </c>
      <c r="M205" s="202"/>
      <c r="N205" s="202"/>
    </row>
    <row r="206" spans="1:14" ht="15" x14ac:dyDescent="0.25">
      <c r="A206" s="132" t="s">
        <v>1179</v>
      </c>
      <c r="B206" s="132" t="s">
        <v>740</v>
      </c>
      <c r="C206" s="204" t="s">
        <v>1445</v>
      </c>
      <c r="D206" s="195" t="str">
        <f t="shared" si="37"/>
        <v>65</v>
      </c>
      <c r="E206" s="196" t="s">
        <v>242</v>
      </c>
      <c r="F206" s="197"/>
      <c r="G206" s="198" t="s">
        <v>1179</v>
      </c>
      <c r="H206" s="199" t="s">
        <v>527</v>
      </c>
      <c r="I206" s="200"/>
      <c r="J206" s="200"/>
      <c r="K206" s="190"/>
      <c r="L206" s="201">
        <f t="shared" si="38"/>
        <v>0</v>
      </c>
      <c r="M206" s="202"/>
      <c r="N206" s="202"/>
    </row>
    <row r="207" spans="1:14" ht="15" x14ac:dyDescent="0.25">
      <c r="A207" s="132" t="s">
        <v>1180</v>
      </c>
      <c r="B207" s="132" t="s">
        <v>740</v>
      </c>
      <c r="C207" s="204" t="s">
        <v>1445</v>
      </c>
      <c r="D207" s="195" t="str">
        <f t="shared" si="37"/>
        <v>65</v>
      </c>
      <c r="E207" s="196" t="s">
        <v>242</v>
      </c>
      <c r="F207" s="197"/>
      <c r="G207" s="198" t="s">
        <v>1180</v>
      </c>
      <c r="H207" s="199" t="s">
        <v>244</v>
      </c>
      <c r="I207" s="200"/>
      <c r="J207" s="200"/>
      <c r="K207" s="190"/>
      <c r="L207" s="201">
        <f t="shared" si="38"/>
        <v>0</v>
      </c>
      <c r="M207" s="202"/>
      <c r="N207" s="202"/>
    </row>
    <row r="208" spans="1:14" ht="15" x14ac:dyDescent="0.25">
      <c r="A208" s="132" t="s">
        <v>1181</v>
      </c>
      <c r="B208" s="132" t="s">
        <v>740</v>
      </c>
      <c r="C208" s="204" t="s">
        <v>1445</v>
      </c>
      <c r="D208" s="195" t="str">
        <f t="shared" si="37"/>
        <v>65</v>
      </c>
      <c r="E208" s="196" t="s">
        <v>242</v>
      </c>
      <c r="F208" s="197" t="s">
        <v>39</v>
      </c>
      <c r="G208" s="198" t="s">
        <v>1181</v>
      </c>
      <c r="H208" s="199" t="s">
        <v>245</v>
      </c>
      <c r="I208" s="200"/>
      <c r="J208" s="200"/>
      <c r="K208" s="190"/>
      <c r="L208" s="201">
        <f t="shared" si="38"/>
        <v>0</v>
      </c>
      <c r="M208" s="202"/>
      <c r="N208" s="202"/>
    </row>
    <row r="209" spans="1:14" ht="15" x14ac:dyDescent="0.25">
      <c r="A209" s="132" t="s">
        <v>1182</v>
      </c>
      <c r="B209" s="132" t="s">
        <v>740</v>
      </c>
      <c r="C209" s="204" t="s">
        <v>1445</v>
      </c>
      <c r="D209" s="195" t="str">
        <f t="shared" si="37"/>
        <v>65</v>
      </c>
      <c r="E209" s="196" t="s">
        <v>242</v>
      </c>
      <c r="F209" s="197"/>
      <c r="G209" s="198" t="s">
        <v>1182</v>
      </c>
      <c r="H209" s="199" t="s">
        <v>246</v>
      </c>
      <c r="I209" s="200"/>
      <c r="J209" s="200"/>
      <c r="K209" s="200"/>
      <c r="L209" s="201">
        <f t="shared" si="38"/>
        <v>0</v>
      </c>
      <c r="M209" s="202"/>
      <c r="N209" s="202"/>
    </row>
    <row r="210" spans="1:14" ht="15" x14ac:dyDescent="0.25">
      <c r="A210" s="132" t="s">
        <v>915</v>
      </c>
      <c r="B210" s="132" t="s">
        <v>740</v>
      </c>
      <c r="C210" s="204" t="s">
        <v>1445</v>
      </c>
      <c r="D210" s="195" t="str">
        <f t="shared" si="37"/>
        <v>65</v>
      </c>
      <c r="E210" s="196" t="s">
        <v>242</v>
      </c>
      <c r="F210" s="197"/>
      <c r="G210" s="198" t="s">
        <v>915</v>
      </c>
      <c r="H210" s="199" t="s">
        <v>714</v>
      </c>
      <c r="I210" s="200"/>
      <c r="J210" s="200"/>
      <c r="K210" s="190"/>
      <c r="L210" s="201">
        <f t="shared" si="38"/>
        <v>0</v>
      </c>
      <c r="M210" s="202"/>
      <c r="N210" s="202"/>
    </row>
    <row r="211" spans="1:14" ht="15" x14ac:dyDescent="0.25">
      <c r="A211" s="132" t="s">
        <v>1183</v>
      </c>
      <c r="B211" s="132" t="s">
        <v>740</v>
      </c>
      <c r="C211" s="204" t="s">
        <v>1445</v>
      </c>
      <c r="D211" s="195" t="str">
        <f t="shared" si="37"/>
        <v>65</v>
      </c>
      <c r="E211" s="196" t="s">
        <v>242</v>
      </c>
      <c r="F211" s="197"/>
      <c r="G211" s="198" t="s">
        <v>1183</v>
      </c>
      <c r="H211" s="199" t="s">
        <v>248</v>
      </c>
      <c r="I211" s="200"/>
      <c r="J211" s="200"/>
      <c r="K211" s="190"/>
      <c r="L211" s="201">
        <f t="shared" si="38"/>
        <v>0</v>
      </c>
      <c r="M211" s="202"/>
      <c r="N211" s="202"/>
    </row>
    <row r="212" spans="1:14" ht="15" x14ac:dyDescent="0.25">
      <c r="A212" s="132" t="s">
        <v>1184</v>
      </c>
      <c r="B212" s="132" t="s">
        <v>740</v>
      </c>
      <c r="C212" s="204" t="s">
        <v>1445</v>
      </c>
      <c r="D212" s="195" t="str">
        <f t="shared" si="37"/>
        <v>65</v>
      </c>
      <c r="E212" s="196" t="s">
        <v>242</v>
      </c>
      <c r="F212" s="203"/>
      <c r="G212" s="198" t="s">
        <v>1184</v>
      </c>
      <c r="H212" s="199" t="s">
        <v>249</v>
      </c>
      <c r="I212" s="200"/>
      <c r="J212" s="200"/>
      <c r="K212" s="214">
        <f>I212+J212</f>
        <v>0</v>
      </c>
      <c r="L212" s="201">
        <f t="shared" si="38"/>
        <v>0</v>
      </c>
      <c r="M212" s="202"/>
      <c r="N212" s="202"/>
    </row>
    <row r="213" spans="1:14" ht="22.5" x14ac:dyDescent="0.2">
      <c r="A213" s="132" t="s">
        <v>1185</v>
      </c>
      <c r="B213" s="132" t="s">
        <v>740</v>
      </c>
      <c r="C213" s="204" t="s">
        <v>1445</v>
      </c>
      <c r="D213" s="195" t="str">
        <f>LEFT(G213,3)</f>
        <v>709</v>
      </c>
      <c r="E213" s="210" t="s">
        <v>250</v>
      </c>
      <c r="F213" s="197"/>
      <c r="G213" s="198">
        <v>709</v>
      </c>
      <c r="H213" s="199" t="s">
        <v>251</v>
      </c>
      <c r="I213" s="200"/>
      <c r="J213" s="200"/>
      <c r="K213" s="214">
        <f>I213+J213</f>
        <v>0</v>
      </c>
      <c r="L213" s="201">
        <f t="shared" si="38"/>
        <v>0</v>
      </c>
      <c r="M213" s="202"/>
      <c r="N213" s="202"/>
    </row>
    <row r="214" spans="1:14" ht="15" x14ac:dyDescent="0.25">
      <c r="A214" s="132" t="s">
        <v>1186</v>
      </c>
      <c r="B214" s="132" t="s">
        <v>741</v>
      </c>
      <c r="C214" s="204" t="s">
        <v>1446</v>
      </c>
      <c r="D214" s="195" t="str">
        <f t="shared" ref="D214:D250" si="39">LEFT(G214,2)</f>
        <v>66</v>
      </c>
      <c r="E214" s="196" t="s">
        <v>252</v>
      </c>
      <c r="F214" s="197"/>
      <c r="G214" s="198" t="s">
        <v>1186</v>
      </c>
      <c r="H214" s="199" t="s">
        <v>253</v>
      </c>
      <c r="I214" s="200"/>
      <c r="J214" s="200"/>
      <c r="K214" s="190"/>
      <c r="L214" s="201">
        <f t="shared" si="38"/>
        <v>0</v>
      </c>
      <c r="M214" s="202"/>
      <c r="N214" s="202"/>
    </row>
    <row r="215" spans="1:14" ht="15" x14ac:dyDescent="0.25">
      <c r="A215" s="132" t="s">
        <v>1187</v>
      </c>
      <c r="B215" s="132" t="s">
        <v>741</v>
      </c>
      <c r="C215" s="204" t="s">
        <v>1446</v>
      </c>
      <c r="D215" s="195" t="str">
        <f t="shared" si="39"/>
        <v>66</v>
      </c>
      <c r="E215" s="196" t="s">
        <v>252</v>
      </c>
      <c r="F215" s="197"/>
      <c r="G215" s="198" t="s">
        <v>1187</v>
      </c>
      <c r="H215" s="199" t="s">
        <v>254</v>
      </c>
      <c r="I215" s="200"/>
      <c r="J215" s="200"/>
      <c r="K215" s="190"/>
      <c r="L215" s="201">
        <f t="shared" si="38"/>
        <v>0</v>
      </c>
      <c r="M215" s="202"/>
      <c r="N215" s="202"/>
    </row>
    <row r="216" spans="1:14" ht="15" x14ac:dyDescent="0.25">
      <c r="A216" s="132" t="s">
        <v>1188</v>
      </c>
      <c r="B216" s="132" t="s">
        <v>741</v>
      </c>
      <c r="C216" s="204" t="s">
        <v>1446</v>
      </c>
      <c r="D216" s="195" t="str">
        <f t="shared" si="39"/>
        <v>66</v>
      </c>
      <c r="E216" s="196" t="s">
        <v>252</v>
      </c>
      <c r="F216" s="197"/>
      <c r="G216" s="198" t="s">
        <v>1188</v>
      </c>
      <c r="H216" s="199" t="s">
        <v>255</v>
      </c>
      <c r="I216" s="200"/>
      <c r="J216" s="200"/>
      <c r="K216" s="214">
        <f t="shared" ref="K216:K219" si="40">I216+J216</f>
        <v>0</v>
      </c>
      <c r="L216" s="201">
        <f t="shared" si="38"/>
        <v>0</v>
      </c>
      <c r="M216" s="202"/>
      <c r="N216" s="202"/>
    </row>
    <row r="217" spans="1:14" ht="15" x14ac:dyDescent="0.25">
      <c r="A217" s="132" t="s">
        <v>1189</v>
      </c>
      <c r="B217" s="132" t="s">
        <v>741</v>
      </c>
      <c r="C217" s="204" t="s">
        <v>1446</v>
      </c>
      <c r="D217" s="195" t="str">
        <f t="shared" si="39"/>
        <v>66</v>
      </c>
      <c r="E217" s="196" t="s">
        <v>252</v>
      </c>
      <c r="F217" s="197"/>
      <c r="G217" s="198" t="s">
        <v>1189</v>
      </c>
      <c r="H217" s="199" t="s">
        <v>256</v>
      </c>
      <c r="I217" s="200"/>
      <c r="J217" s="200"/>
      <c r="K217" s="214">
        <f t="shared" si="40"/>
        <v>0</v>
      </c>
      <c r="L217" s="201">
        <f t="shared" si="38"/>
        <v>0</v>
      </c>
      <c r="M217" s="202"/>
      <c r="N217" s="202"/>
    </row>
    <row r="218" spans="1:14" ht="15" x14ac:dyDescent="0.25">
      <c r="A218" s="132" t="s">
        <v>528</v>
      </c>
      <c r="B218" s="132" t="s">
        <v>741</v>
      </c>
      <c r="C218" s="204" t="s">
        <v>1446</v>
      </c>
      <c r="D218" s="195" t="str">
        <f t="shared" si="39"/>
        <v>66</v>
      </c>
      <c r="E218" s="196" t="s">
        <v>252</v>
      </c>
      <c r="F218" s="197"/>
      <c r="G218" s="198" t="s">
        <v>528</v>
      </c>
      <c r="H218" s="199" t="s">
        <v>257</v>
      </c>
      <c r="I218" s="200"/>
      <c r="J218" s="200"/>
      <c r="K218" s="214">
        <f t="shared" si="40"/>
        <v>0</v>
      </c>
      <c r="L218" s="201">
        <f t="shared" si="38"/>
        <v>0</v>
      </c>
      <c r="M218" s="202"/>
      <c r="N218" s="202"/>
    </row>
    <row r="219" spans="1:14" ht="21" customHeight="1" x14ac:dyDescent="0.25">
      <c r="A219" s="132" t="s">
        <v>1190</v>
      </c>
      <c r="B219" s="132" t="s">
        <v>741</v>
      </c>
      <c r="C219" s="204" t="s">
        <v>1446</v>
      </c>
      <c r="D219" s="195" t="str">
        <f t="shared" si="39"/>
        <v>67</v>
      </c>
      <c r="E219" s="196" t="s">
        <v>258</v>
      </c>
      <c r="F219" s="197"/>
      <c r="G219" s="198" t="s">
        <v>1190</v>
      </c>
      <c r="H219" s="199" t="s">
        <v>259</v>
      </c>
      <c r="I219" s="200"/>
      <c r="J219" s="200"/>
      <c r="K219" s="214">
        <f t="shared" si="40"/>
        <v>0</v>
      </c>
      <c r="L219" s="201">
        <f t="shared" si="38"/>
        <v>0</v>
      </c>
      <c r="M219" s="202"/>
      <c r="N219" s="202"/>
    </row>
    <row r="220" spans="1:14" ht="27" customHeight="1" x14ac:dyDescent="0.25">
      <c r="A220" s="132" t="s">
        <v>260</v>
      </c>
      <c r="B220" s="132" t="s">
        <v>741</v>
      </c>
      <c r="C220" s="204" t="s">
        <v>1447</v>
      </c>
      <c r="D220" s="195" t="str">
        <f t="shared" si="39"/>
        <v>67</v>
      </c>
      <c r="E220" s="196" t="s">
        <v>258</v>
      </c>
      <c r="F220" s="197"/>
      <c r="G220" s="198" t="s">
        <v>260</v>
      </c>
      <c r="H220" s="199" t="s">
        <v>261</v>
      </c>
      <c r="I220" s="200"/>
      <c r="J220" s="200"/>
      <c r="K220" s="200"/>
      <c r="L220" s="201">
        <f t="shared" si="38"/>
        <v>0</v>
      </c>
      <c r="M220" s="202"/>
      <c r="N220" s="202"/>
    </row>
    <row r="221" spans="1:14" ht="15" x14ac:dyDescent="0.25">
      <c r="A221" s="132" t="s">
        <v>262</v>
      </c>
      <c r="B221" s="132" t="s">
        <v>741</v>
      </c>
      <c r="C221" s="204" t="s">
        <v>1448</v>
      </c>
      <c r="D221" s="195" t="str">
        <f t="shared" si="39"/>
        <v>67</v>
      </c>
      <c r="E221" s="196" t="s">
        <v>258</v>
      </c>
      <c r="F221" s="197"/>
      <c r="G221" s="198" t="s">
        <v>262</v>
      </c>
      <c r="H221" s="199" t="s">
        <v>263</v>
      </c>
      <c r="I221" s="200"/>
      <c r="J221" s="200"/>
      <c r="K221" s="200"/>
      <c r="L221" s="201">
        <f t="shared" si="38"/>
        <v>0</v>
      </c>
      <c r="M221" s="202"/>
      <c r="N221" s="202"/>
    </row>
    <row r="222" spans="1:14" ht="31.5" customHeight="1" x14ac:dyDescent="0.25">
      <c r="A222" s="132" t="s">
        <v>1191</v>
      </c>
      <c r="B222" s="132" t="s">
        <v>741</v>
      </c>
      <c r="C222" s="204" t="s">
        <v>1446</v>
      </c>
      <c r="D222" s="195" t="str">
        <f t="shared" si="39"/>
        <v>67</v>
      </c>
      <c r="E222" s="196" t="s">
        <v>258</v>
      </c>
      <c r="F222" s="215"/>
      <c r="G222" s="198" t="s">
        <v>1191</v>
      </c>
      <c r="H222" s="199" t="s">
        <v>264</v>
      </c>
      <c r="I222" s="200"/>
      <c r="J222" s="200"/>
      <c r="K222" s="200"/>
      <c r="L222" s="201">
        <f t="shared" si="38"/>
        <v>0</v>
      </c>
      <c r="M222" s="202"/>
      <c r="N222" s="202"/>
    </row>
    <row r="223" spans="1:14" ht="31.5" customHeight="1" x14ac:dyDescent="0.25">
      <c r="A223" s="132" t="s">
        <v>1192</v>
      </c>
      <c r="B223" s="132" t="s">
        <v>741</v>
      </c>
      <c r="C223" s="204" t="s">
        <v>1446</v>
      </c>
      <c r="D223" s="195" t="str">
        <f t="shared" si="39"/>
        <v>67</v>
      </c>
      <c r="E223" s="196" t="s">
        <v>258</v>
      </c>
      <c r="F223" s="215"/>
      <c r="G223" s="198" t="s">
        <v>1192</v>
      </c>
      <c r="H223" s="199" t="s">
        <v>265</v>
      </c>
      <c r="I223" s="200"/>
      <c r="J223" s="200"/>
      <c r="K223" s="200"/>
      <c r="L223" s="201">
        <f t="shared" si="38"/>
        <v>0</v>
      </c>
      <c r="M223" s="202"/>
      <c r="N223" s="202"/>
    </row>
    <row r="224" spans="1:14" ht="15" x14ac:dyDescent="0.25">
      <c r="A224" s="132" t="s">
        <v>1193</v>
      </c>
      <c r="B224" s="132" t="s">
        <v>741</v>
      </c>
      <c r="C224" s="204" t="s">
        <v>1446</v>
      </c>
      <c r="D224" s="195" t="str">
        <f t="shared" si="39"/>
        <v>67</v>
      </c>
      <c r="E224" s="196" t="s">
        <v>258</v>
      </c>
      <c r="F224" s="197"/>
      <c r="G224" s="198" t="s">
        <v>1193</v>
      </c>
      <c r="H224" s="199" t="s">
        <v>266</v>
      </c>
      <c r="I224" s="200"/>
      <c r="J224" s="200"/>
      <c r="K224" s="200"/>
      <c r="L224" s="201">
        <f t="shared" si="38"/>
        <v>0</v>
      </c>
      <c r="M224" s="202"/>
      <c r="N224" s="202"/>
    </row>
    <row r="225" spans="1:14" ht="15" x14ac:dyDescent="0.25">
      <c r="A225" s="132" t="s">
        <v>1194</v>
      </c>
      <c r="B225" s="132" t="s">
        <v>741</v>
      </c>
      <c r="C225" s="204" t="s">
        <v>1446</v>
      </c>
      <c r="D225" s="195" t="str">
        <f t="shared" si="39"/>
        <v>67</v>
      </c>
      <c r="E225" s="196" t="s">
        <v>258</v>
      </c>
      <c r="F225" s="203"/>
      <c r="G225" s="198" t="s">
        <v>1194</v>
      </c>
      <c r="H225" s="199" t="s">
        <v>267</v>
      </c>
      <c r="I225" s="200"/>
      <c r="J225" s="200"/>
      <c r="K225" s="214">
        <f t="shared" ref="K225:K228" si="41">I225+J225</f>
        <v>0</v>
      </c>
      <c r="L225" s="201">
        <f t="shared" si="38"/>
        <v>0</v>
      </c>
      <c r="M225" s="202"/>
      <c r="N225" s="202"/>
    </row>
    <row r="226" spans="1:14" ht="15" x14ac:dyDescent="0.25">
      <c r="A226" s="132" t="s">
        <v>1195</v>
      </c>
      <c r="B226" s="132" t="s">
        <v>741</v>
      </c>
      <c r="C226" s="204" t="s">
        <v>1446</v>
      </c>
      <c r="D226" s="195" t="str">
        <f t="shared" si="39"/>
        <v>67</v>
      </c>
      <c r="E226" s="196" t="s">
        <v>258</v>
      </c>
      <c r="F226" s="203"/>
      <c r="G226" s="198" t="s">
        <v>1195</v>
      </c>
      <c r="H226" s="199" t="s">
        <v>268</v>
      </c>
      <c r="I226" s="200"/>
      <c r="J226" s="200"/>
      <c r="K226" s="214">
        <f t="shared" si="41"/>
        <v>0</v>
      </c>
      <c r="L226" s="201">
        <f t="shared" si="38"/>
        <v>0</v>
      </c>
      <c r="M226" s="202"/>
      <c r="N226" s="202"/>
    </row>
    <row r="227" spans="1:14" ht="15" x14ac:dyDescent="0.25">
      <c r="A227" s="132" t="s">
        <v>1196</v>
      </c>
      <c r="B227" s="132" t="s">
        <v>741</v>
      </c>
      <c r="C227" s="204" t="s">
        <v>1446</v>
      </c>
      <c r="D227" s="195" t="str">
        <f t="shared" si="39"/>
        <v>67</v>
      </c>
      <c r="E227" s="196" t="s">
        <v>258</v>
      </c>
      <c r="F227" s="203"/>
      <c r="G227" s="198" t="s">
        <v>1196</v>
      </c>
      <c r="H227" s="199" t="s">
        <v>269</v>
      </c>
      <c r="I227" s="200"/>
      <c r="J227" s="200"/>
      <c r="K227" s="214">
        <f t="shared" si="41"/>
        <v>0</v>
      </c>
      <c r="L227" s="201">
        <f t="shared" si="38"/>
        <v>0</v>
      </c>
      <c r="M227" s="202"/>
      <c r="N227" s="202"/>
    </row>
    <row r="228" spans="1:14" ht="22.5" x14ac:dyDescent="0.25">
      <c r="A228" s="132" t="s">
        <v>1197</v>
      </c>
      <c r="B228" s="132" t="s">
        <v>741</v>
      </c>
      <c r="C228" s="204" t="s">
        <v>1446</v>
      </c>
      <c r="D228" s="195" t="str">
        <f t="shared" si="39"/>
        <v>68</v>
      </c>
      <c r="E228" s="196" t="s">
        <v>270</v>
      </c>
      <c r="F228" s="203"/>
      <c r="G228" s="198" t="s">
        <v>1197</v>
      </c>
      <c r="H228" s="199" t="s">
        <v>271</v>
      </c>
      <c r="I228" s="200"/>
      <c r="J228" s="200"/>
      <c r="K228" s="214">
        <f t="shared" si="41"/>
        <v>0</v>
      </c>
      <c r="L228" s="201">
        <f t="shared" si="38"/>
        <v>0</v>
      </c>
      <c r="M228" s="202"/>
      <c r="N228" s="202"/>
    </row>
    <row r="229" spans="1:14" ht="22.5" x14ac:dyDescent="0.25">
      <c r="A229" s="132" t="s">
        <v>1198</v>
      </c>
      <c r="B229" s="132" t="s">
        <v>741</v>
      </c>
      <c r="C229" s="204" t="s">
        <v>1446</v>
      </c>
      <c r="D229" s="195" t="str">
        <f t="shared" si="39"/>
        <v>68</v>
      </c>
      <c r="E229" s="196" t="s">
        <v>270</v>
      </c>
      <c r="F229" s="197"/>
      <c r="G229" s="198" t="s">
        <v>1198</v>
      </c>
      <c r="H229" s="199" t="s">
        <v>272</v>
      </c>
      <c r="I229" s="200"/>
      <c r="J229" s="200"/>
      <c r="K229" s="190"/>
      <c r="L229" s="201">
        <f t="shared" si="38"/>
        <v>0</v>
      </c>
      <c r="M229" s="202"/>
      <c r="N229" s="202"/>
    </row>
    <row r="230" spans="1:14" ht="22.5" x14ac:dyDescent="0.25">
      <c r="A230" s="132" t="s">
        <v>1199</v>
      </c>
      <c r="B230" s="132" t="s">
        <v>741</v>
      </c>
      <c r="C230" s="204" t="s">
        <v>1446</v>
      </c>
      <c r="D230" s="195" t="str">
        <f t="shared" si="39"/>
        <v>68</v>
      </c>
      <c r="E230" s="196" t="s">
        <v>270</v>
      </c>
      <c r="F230" s="197"/>
      <c r="G230" s="198" t="s">
        <v>1199</v>
      </c>
      <c r="H230" s="199" t="s">
        <v>273</v>
      </c>
      <c r="I230" s="200"/>
      <c r="J230" s="200"/>
      <c r="K230" s="190"/>
      <c r="L230" s="201">
        <f t="shared" si="38"/>
        <v>0</v>
      </c>
      <c r="M230" s="202"/>
      <c r="N230" s="202"/>
    </row>
    <row r="231" spans="1:14" ht="22.5" x14ac:dyDescent="0.25">
      <c r="A231" s="132" t="s">
        <v>1200</v>
      </c>
      <c r="B231" s="132" t="s">
        <v>741</v>
      </c>
      <c r="C231" s="204" t="s">
        <v>1446</v>
      </c>
      <c r="D231" s="195" t="str">
        <f t="shared" si="39"/>
        <v>68</v>
      </c>
      <c r="E231" s="196" t="s">
        <v>270</v>
      </c>
      <c r="F231" s="197"/>
      <c r="G231" s="198" t="s">
        <v>1200</v>
      </c>
      <c r="H231" s="199" t="s">
        <v>274</v>
      </c>
      <c r="I231" s="200"/>
      <c r="J231" s="200"/>
      <c r="K231" s="190"/>
      <c r="L231" s="201">
        <f t="shared" si="38"/>
        <v>0</v>
      </c>
      <c r="M231" s="202"/>
      <c r="N231" s="202"/>
    </row>
    <row r="232" spans="1:14" ht="22.5" x14ac:dyDescent="0.25">
      <c r="A232" s="132" t="s">
        <v>1201</v>
      </c>
      <c r="B232" s="132" t="s">
        <v>741</v>
      </c>
      <c r="C232" s="204" t="s">
        <v>1446</v>
      </c>
      <c r="D232" s="195" t="str">
        <f t="shared" si="39"/>
        <v>68</v>
      </c>
      <c r="E232" s="196" t="s">
        <v>270</v>
      </c>
      <c r="F232" s="203"/>
      <c r="G232" s="198" t="s">
        <v>1201</v>
      </c>
      <c r="H232" s="199" t="s">
        <v>275</v>
      </c>
      <c r="I232" s="200"/>
      <c r="J232" s="200"/>
      <c r="K232" s="214">
        <f>I232+J232</f>
        <v>0</v>
      </c>
      <c r="L232" s="201">
        <f t="shared" si="38"/>
        <v>0</v>
      </c>
      <c r="M232" s="202"/>
      <c r="N232" s="202"/>
    </row>
    <row r="233" spans="1:14" ht="22.5" x14ac:dyDescent="0.25">
      <c r="A233" s="132" t="s">
        <v>1202</v>
      </c>
      <c r="B233" s="132" t="s">
        <v>741</v>
      </c>
      <c r="C233" s="204" t="s">
        <v>1446</v>
      </c>
      <c r="D233" s="195" t="str">
        <f t="shared" si="39"/>
        <v>68</v>
      </c>
      <c r="E233" s="196" t="s">
        <v>270</v>
      </c>
      <c r="F233" s="197"/>
      <c r="G233" s="198" t="s">
        <v>1202</v>
      </c>
      <c r="H233" s="199" t="s">
        <v>276</v>
      </c>
      <c r="I233" s="200"/>
      <c r="J233" s="200"/>
      <c r="K233" s="190"/>
      <c r="L233" s="201">
        <f t="shared" si="38"/>
        <v>0</v>
      </c>
      <c r="M233" s="202"/>
      <c r="N233" s="202"/>
    </row>
    <row r="234" spans="1:14" ht="22.5" x14ac:dyDescent="0.25">
      <c r="A234" s="132" t="s">
        <v>1406</v>
      </c>
      <c r="B234" s="132" t="s">
        <v>741</v>
      </c>
      <c r="C234" s="204" t="s">
        <v>1446</v>
      </c>
      <c r="D234" s="195" t="str">
        <f t="shared" si="39"/>
        <v>68</v>
      </c>
      <c r="E234" s="196" t="s">
        <v>270</v>
      </c>
      <c r="F234" s="197"/>
      <c r="G234" s="198" t="s">
        <v>1203</v>
      </c>
      <c r="H234" s="199" t="s">
        <v>277</v>
      </c>
      <c r="I234" s="200"/>
      <c r="J234" s="200"/>
      <c r="K234" s="190"/>
      <c r="L234" s="201">
        <f t="shared" si="38"/>
        <v>0</v>
      </c>
      <c r="M234" s="202"/>
      <c r="N234" s="202"/>
    </row>
    <row r="235" spans="1:14" ht="22.5" x14ac:dyDescent="0.25">
      <c r="A235" s="132" t="s">
        <v>1406</v>
      </c>
      <c r="B235" s="132" t="s">
        <v>741</v>
      </c>
      <c r="C235" s="204" t="s">
        <v>1446</v>
      </c>
      <c r="D235" s="195" t="str">
        <f t="shared" si="39"/>
        <v>68</v>
      </c>
      <c r="E235" s="196" t="s">
        <v>270</v>
      </c>
      <c r="F235" s="197"/>
      <c r="G235" s="198" t="s">
        <v>1204</v>
      </c>
      <c r="H235" s="199" t="s">
        <v>278</v>
      </c>
      <c r="I235" s="200"/>
      <c r="J235" s="200"/>
      <c r="K235" s="190"/>
      <c r="L235" s="201">
        <f t="shared" si="38"/>
        <v>0</v>
      </c>
      <c r="M235" s="202"/>
      <c r="N235" s="202"/>
    </row>
    <row r="236" spans="1:14" ht="22.5" x14ac:dyDescent="0.25">
      <c r="A236" s="132" t="s">
        <v>1205</v>
      </c>
      <c r="B236" s="132" t="s">
        <v>741</v>
      </c>
      <c r="C236" s="204" t="s">
        <v>1446</v>
      </c>
      <c r="D236" s="195" t="str">
        <f t="shared" si="39"/>
        <v>68</v>
      </c>
      <c r="E236" s="196" t="s">
        <v>270</v>
      </c>
      <c r="F236" s="203"/>
      <c r="G236" s="198" t="s">
        <v>1205</v>
      </c>
      <c r="H236" s="199" t="s">
        <v>279</v>
      </c>
      <c r="I236" s="200"/>
      <c r="J236" s="200"/>
      <c r="K236" s="190"/>
      <c r="L236" s="201">
        <f t="shared" si="38"/>
        <v>0</v>
      </c>
      <c r="M236" s="202"/>
      <c r="N236" s="202"/>
    </row>
    <row r="237" spans="1:14" ht="22.5" x14ac:dyDescent="0.25">
      <c r="A237" s="132" t="s">
        <v>1206</v>
      </c>
      <c r="B237" s="132" t="s">
        <v>741</v>
      </c>
      <c r="C237" s="204" t="s">
        <v>1446</v>
      </c>
      <c r="D237" s="195" t="str">
        <f t="shared" si="39"/>
        <v>68</v>
      </c>
      <c r="E237" s="196" t="s">
        <v>270</v>
      </c>
      <c r="F237" s="197"/>
      <c r="G237" s="198" t="s">
        <v>1206</v>
      </c>
      <c r="H237" s="199" t="s">
        <v>280</v>
      </c>
      <c r="I237" s="200"/>
      <c r="J237" s="200"/>
      <c r="K237" s="190"/>
      <c r="L237" s="201">
        <f t="shared" si="38"/>
        <v>0</v>
      </c>
      <c r="M237" s="202"/>
      <c r="N237" s="202"/>
    </row>
    <row r="238" spans="1:14" ht="22.5" x14ac:dyDescent="0.25">
      <c r="A238" s="132" t="s">
        <v>1207</v>
      </c>
      <c r="B238" s="132" t="s">
        <v>741</v>
      </c>
      <c r="C238" s="204" t="s">
        <v>1446</v>
      </c>
      <c r="D238" s="195" t="str">
        <f t="shared" si="39"/>
        <v>68</v>
      </c>
      <c r="E238" s="196" t="s">
        <v>270</v>
      </c>
      <c r="F238" s="197"/>
      <c r="G238" s="198" t="s">
        <v>1207</v>
      </c>
      <c r="H238" s="199" t="s">
        <v>281</v>
      </c>
      <c r="I238" s="200"/>
      <c r="J238" s="200"/>
      <c r="K238" s="190"/>
      <c r="L238" s="201">
        <f t="shared" si="38"/>
        <v>0</v>
      </c>
      <c r="M238" s="202"/>
      <c r="N238" s="202"/>
    </row>
    <row r="239" spans="1:14" ht="22.5" x14ac:dyDescent="0.25">
      <c r="A239" s="132" t="s">
        <v>1208</v>
      </c>
      <c r="B239" s="132" t="s">
        <v>741</v>
      </c>
      <c r="C239" s="204" t="s">
        <v>1446</v>
      </c>
      <c r="D239" s="195" t="str">
        <f t="shared" si="39"/>
        <v>68</v>
      </c>
      <c r="E239" s="196" t="s">
        <v>270</v>
      </c>
      <c r="F239" s="197"/>
      <c r="G239" s="198" t="s">
        <v>1208</v>
      </c>
      <c r="H239" s="199" t="s">
        <v>282</v>
      </c>
      <c r="I239" s="200"/>
      <c r="J239" s="200"/>
      <c r="K239" s="190"/>
      <c r="L239" s="201">
        <f t="shared" si="38"/>
        <v>0</v>
      </c>
      <c r="M239" s="202"/>
      <c r="N239" s="202"/>
    </row>
    <row r="240" spans="1:14" ht="22.5" x14ac:dyDescent="0.25">
      <c r="A240" s="132" t="s">
        <v>1209</v>
      </c>
      <c r="B240" s="132" t="s">
        <v>741</v>
      </c>
      <c r="C240" s="204" t="s">
        <v>1446</v>
      </c>
      <c r="D240" s="195" t="str">
        <f t="shared" si="39"/>
        <v>68</v>
      </c>
      <c r="E240" s="196" t="s">
        <v>270</v>
      </c>
      <c r="F240" s="197"/>
      <c r="G240" s="198" t="s">
        <v>1209</v>
      </c>
      <c r="H240" s="199" t="s">
        <v>283</v>
      </c>
      <c r="I240" s="200"/>
      <c r="J240" s="200"/>
      <c r="K240" s="190"/>
      <c r="L240" s="201">
        <f t="shared" si="38"/>
        <v>0</v>
      </c>
      <c r="M240" s="202"/>
      <c r="N240" s="202"/>
    </row>
    <row r="241" spans="1:14" ht="22.5" x14ac:dyDescent="0.25">
      <c r="A241" s="132" t="s">
        <v>1210</v>
      </c>
      <c r="B241" s="132" t="s">
        <v>741</v>
      </c>
      <c r="C241" s="204" t="s">
        <v>1446</v>
      </c>
      <c r="D241" s="195" t="str">
        <f t="shared" si="39"/>
        <v>68</v>
      </c>
      <c r="E241" s="196" t="s">
        <v>270</v>
      </c>
      <c r="F241" s="197"/>
      <c r="G241" s="198" t="s">
        <v>1210</v>
      </c>
      <c r="H241" s="199" t="s">
        <v>284</v>
      </c>
      <c r="I241" s="200"/>
      <c r="J241" s="200"/>
      <c r="K241" s="190"/>
      <c r="L241" s="201">
        <f t="shared" si="38"/>
        <v>0</v>
      </c>
      <c r="M241" s="202"/>
      <c r="N241" s="202"/>
    </row>
    <row r="242" spans="1:14" ht="22.5" x14ac:dyDescent="0.25">
      <c r="A242" s="132" t="s">
        <v>1211</v>
      </c>
      <c r="B242" s="132" t="s">
        <v>741</v>
      </c>
      <c r="C242" s="204" t="s">
        <v>1446</v>
      </c>
      <c r="D242" s="195" t="str">
        <f t="shared" si="39"/>
        <v>68</v>
      </c>
      <c r="E242" s="196" t="s">
        <v>270</v>
      </c>
      <c r="F242" s="197"/>
      <c r="G242" s="198" t="s">
        <v>1211</v>
      </c>
      <c r="H242" s="199" t="s">
        <v>285</v>
      </c>
      <c r="I242" s="200"/>
      <c r="J242" s="200"/>
      <c r="K242" s="190"/>
      <c r="L242" s="201">
        <f t="shared" si="38"/>
        <v>0</v>
      </c>
      <c r="M242" s="202"/>
      <c r="N242" s="202"/>
    </row>
    <row r="243" spans="1:14" ht="22.5" x14ac:dyDescent="0.25">
      <c r="A243" s="132" t="s">
        <v>529</v>
      </c>
      <c r="B243" s="132" t="s">
        <v>741</v>
      </c>
      <c r="C243" s="204" t="s">
        <v>1446</v>
      </c>
      <c r="D243" s="195" t="str">
        <f t="shared" si="39"/>
        <v>68</v>
      </c>
      <c r="E243" s="196" t="s">
        <v>270</v>
      </c>
      <c r="F243" s="197"/>
      <c r="G243" s="198" t="s">
        <v>529</v>
      </c>
      <c r="H243" s="199" t="s">
        <v>530</v>
      </c>
      <c r="I243" s="200"/>
      <c r="J243" s="200"/>
      <c r="K243" s="200"/>
      <c r="L243" s="201">
        <f t="shared" si="38"/>
        <v>0</v>
      </c>
      <c r="M243" s="202"/>
      <c r="N243" s="202"/>
    </row>
    <row r="244" spans="1:14" ht="22.5" x14ac:dyDescent="0.25">
      <c r="A244" s="132" t="s">
        <v>1212</v>
      </c>
      <c r="B244" s="132" t="s">
        <v>741</v>
      </c>
      <c r="C244" s="204" t="s">
        <v>1446</v>
      </c>
      <c r="D244" s="195" t="str">
        <f t="shared" si="39"/>
        <v>68</v>
      </c>
      <c r="E244" s="196" t="s">
        <v>270</v>
      </c>
      <c r="F244" s="197"/>
      <c r="G244" s="198" t="s">
        <v>1212</v>
      </c>
      <c r="H244" s="199" t="s">
        <v>286</v>
      </c>
      <c r="I244" s="200"/>
      <c r="J244" s="200"/>
      <c r="K244" s="190"/>
      <c r="L244" s="201">
        <f t="shared" si="38"/>
        <v>0</v>
      </c>
      <c r="M244" s="202"/>
      <c r="N244" s="202"/>
    </row>
    <row r="245" spans="1:14" ht="22.5" x14ac:dyDescent="0.25">
      <c r="A245" s="132" t="s">
        <v>1213</v>
      </c>
      <c r="B245" s="132" t="s">
        <v>741</v>
      </c>
      <c r="C245" s="204" t="s">
        <v>1446</v>
      </c>
      <c r="D245" s="195" t="str">
        <f t="shared" si="39"/>
        <v>68</v>
      </c>
      <c r="E245" s="196" t="s">
        <v>270</v>
      </c>
      <c r="F245" s="203"/>
      <c r="G245" s="198" t="s">
        <v>1213</v>
      </c>
      <c r="H245" s="199" t="s">
        <v>287</v>
      </c>
      <c r="I245" s="200"/>
      <c r="J245" s="200"/>
      <c r="K245" s="214">
        <f t="shared" ref="K245:K308" si="42">I245+J245</f>
        <v>0</v>
      </c>
      <c r="L245" s="201">
        <f t="shared" si="38"/>
        <v>0</v>
      </c>
      <c r="M245" s="202"/>
      <c r="N245" s="202"/>
    </row>
    <row r="246" spans="1:14" ht="22.5" x14ac:dyDescent="0.25">
      <c r="A246" s="132" t="s">
        <v>1214</v>
      </c>
      <c r="B246" s="132" t="s">
        <v>741</v>
      </c>
      <c r="C246" s="204" t="s">
        <v>1446</v>
      </c>
      <c r="D246" s="195" t="str">
        <f t="shared" si="39"/>
        <v>68</v>
      </c>
      <c r="E246" s="196" t="s">
        <v>270</v>
      </c>
      <c r="F246" s="203"/>
      <c r="G246" s="198" t="s">
        <v>1214</v>
      </c>
      <c r="H246" s="199" t="s">
        <v>288</v>
      </c>
      <c r="I246" s="200"/>
      <c r="J246" s="200"/>
      <c r="K246" s="214">
        <f t="shared" si="42"/>
        <v>0</v>
      </c>
      <c r="L246" s="201">
        <f t="shared" si="38"/>
        <v>0</v>
      </c>
      <c r="M246" s="202"/>
      <c r="N246" s="202"/>
    </row>
    <row r="247" spans="1:14" ht="22.5" x14ac:dyDescent="0.25">
      <c r="A247" s="132" t="s">
        <v>1215</v>
      </c>
      <c r="B247" s="132" t="s">
        <v>741</v>
      </c>
      <c r="C247" s="204" t="s">
        <v>1446</v>
      </c>
      <c r="D247" s="195" t="str">
        <f t="shared" si="39"/>
        <v>68</v>
      </c>
      <c r="E247" s="196" t="s">
        <v>270</v>
      </c>
      <c r="F247" s="203"/>
      <c r="G247" s="198" t="s">
        <v>1215</v>
      </c>
      <c r="H247" s="199" t="s">
        <v>289</v>
      </c>
      <c r="I247" s="200"/>
      <c r="J247" s="200"/>
      <c r="K247" s="214">
        <f t="shared" si="42"/>
        <v>0</v>
      </c>
      <c r="L247" s="201">
        <f t="shared" si="38"/>
        <v>0</v>
      </c>
      <c r="M247" s="202"/>
      <c r="N247" s="202"/>
    </row>
    <row r="248" spans="1:14" ht="22.5" x14ac:dyDescent="0.25">
      <c r="A248" s="132" t="s">
        <v>1216</v>
      </c>
      <c r="B248" s="132" t="s">
        <v>741</v>
      </c>
      <c r="C248" s="204" t="s">
        <v>1446</v>
      </c>
      <c r="D248" s="195" t="str">
        <f t="shared" si="39"/>
        <v>68</v>
      </c>
      <c r="E248" s="196" t="s">
        <v>270</v>
      </c>
      <c r="F248" s="203"/>
      <c r="G248" s="198" t="s">
        <v>1216</v>
      </c>
      <c r="H248" s="199" t="s">
        <v>290</v>
      </c>
      <c r="I248" s="200"/>
      <c r="J248" s="200"/>
      <c r="K248" s="214">
        <f t="shared" si="42"/>
        <v>0</v>
      </c>
      <c r="L248" s="201">
        <f t="shared" si="38"/>
        <v>0</v>
      </c>
      <c r="M248" s="202"/>
      <c r="N248" s="202"/>
    </row>
    <row r="249" spans="1:14" ht="22.5" x14ac:dyDescent="0.25">
      <c r="A249" s="132" t="s">
        <v>1217</v>
      </c>
      <c r="B249" s="132" t="s">
        <v>741</v>
      </c>
      <c r="C249" s="204" t="s">
        <v>1446</v>
      </c>
      <c r="D249" s="195" t="str">
        <f t="shared" si="39"/>
        <v>68</v>
      </c>
      <c r="E249" s="196" t="s">
        <v>270</v>
      </c>
      <c r="F249" s="203"/>
      <c r="G249" s="198" t="s">
        <v>1217</v>
      </c>
      <c r="H249" s="199" t="s">
        <v>291</v>
      </c>
      <c r="I249" s="200"/>
      <c r="J249" s="200"/>
      <c r="K249" s="214">
        <f t="shared" si="42"/>
        <v>0</v>
      </c>
      <c r="L249" s="201">
        <f t="shared" si="38"/>
        <v>0</v>
      </c>
      <c r="M249" s="202"/>
      <c r="N249" s="202"/>
    </row>
    <row r="250" spans="1:14" ht="22.5" x14ac:dyDescent="0.25">
      <c r="A250" s="132" t="s">
        <v>1218</v>
      </c>
      <c r="B250" s="132" t="s">
        <v>741</v>
      </c>
      <c r="C250" s="204" t="s">
        <v>1446</v>
      </c>
      <c r="D250" s="195" t="str">
        <f t="shared" si="39"/>
        <v>68</v>
      </c>
      <c r="E250" s="196" t="s">
        <v>270</v>
      </c>
      <c r="F250" s="203"/>
      <c r="G250" s="198" t="s">
        <v>1218</v>
      </c>
      <c r="H250" s="199" t="s">
        <v>292</v>
      </c>
      <c r="I250" s="200"/>
      <c r="J250" s="200"/>
      <c r="K250" s="214">
        <f t="shared" si="42"/>
        <v>0</v>
      </c>
      <c r="L250" s="201">
        <f t="shared" si="38"/>
        <v>0</v>
      </c>
      <c r="M250" s="202"/>
      <c r="N250" s="202"/>
    </row>
    <row r="251" spans="1:14" ht="15" x14ac:dyDescent="0.25">
      <c r="A251" s="132" t="s">
        <v>1219</v>
      </c>
      <c r="B251" s="132" t="s">
        <v>741</v>
      </c>
      <c r="C251" s="204" t="s">
        <v>1446</v>
      </c>
      <c r="D251" s="195" t="str">
        <f>LEFT(G251,3)</f>
        <v>695</v>
      </c>
      <c r="E251" s="196" t="s">
        <v>293</v>
      </c>
      <c r="F251" s="203" t="s">
        <v>39</v>
      </c>
      <c r="G251" s="198" t="s">
        <v>1219</v>
      </c>
      <c r="H251" s="199" t="s">
        <v>293</v>
      </c>
      <c r="I251" s="200"/>
      <c r="J251" s="200"/>
      <c r="K251" s="214">
        <f t="shared" si="42"/>
        <v>0</v>
      </c>
      <c r="L251" s="201">
        <f t="shared" si="38"/>
        <v>0</v>
      </c>
      <c r="M251" s="202"/>
      <c r="N251" s="202"/>
    </row>
    <row r="252" spans="1:14" ht="15" x14ac:dyDescent="0.25">
      <c r="A252" s="132" t="s">
        <v>1220</v>
      </c>
      <c r="B252" s="132" t="s">
        <v>1392</v>
      </c>
      <c r="C252" s="216" t="s">
        <v>1449</v>
      </c>
      <c r="D252" s="217" t="s">
        <v>295</v>
      </c>
      <c r="E252" s="218" t="s">
        <v>296</v>
      </c>
      <c r="F252" s="219"/>
      <c r="G252" s="220" t="s">
        <v>1220</v>
      </c>
      <c r="H252" s="199" t="s">
        <v>297</v>
      </c>
      <c r="I252" s="200"/>
      <c r="J252" s="200"/>
      <c r="K252" s="214">
        <f t="shared" si="42"/>
        <v>0</v>
      </c>
      <c r="L252" s="201">
        <f t="shared" si="38"/>
        <v>0</v>
      </c>
      <c r="M252" s="202"/>
      <c r="N252" s="202"/>
    </row>
    <row r="253" spans="1:14" ht="15" x14ac:dyDescent="0.25">
      <c r="A253" s="132" t="s">
        <v>1221</v>
      </c>
      <c r="B253" s="132" t="s">
        <v>1392</v>
      </c>
      <c r="C253" s="216" t="s">
        <v>1449</v>
      </c>
      <c r="D253" s="217" t="s">
        <v>295</v>
      </c>
      <c r="E253" s="218" t="s">
        <v>296</v>
      </c>
      <c r="F253" s="219"/>
      <c r="G253" s="220" t="s">
        <v>1221</v>
      </c>
      <c r="H253" s="199" t="s">
        <v>298</v>
      </c>
      <c r="I253" s="200"/>
      <c r="J253" s="200"/>
      <c r="K253" s="214">
        <f t="shared" si="42"/>
        <v>0</v>
      </c>
      <c r="L253" s="201">
        <f t="shared" si="38"/>
        <v>0</v>
      </c>
      <c r="M253" s="202"/>
      <c r="N253" s="202"/>
    </row>
    <row r="254" spans="1:14" ht="15" x14ac:dyDescent="0.25">
      <c r="A254" s="132" t="s">
        <v>1222</v>
      </c>
      <c r="B254" s="132" t="s">
        <v>1392</v>
      </c>
      <c r="C254" s="216" t="s">
        <v>1449</v>
      </c>
      <c r="D254" s="217" t="s">
        <v>295</v>
      </c>
      <c r="E254" s="218" t="s">
        <v>296</v>
      </c>
      <c r="F254" s="219"/>
      <c r="G254" s="220" t="s">
        <v>1222</v>
      </c>
      <c r="H254" s="199" t="s">
        <v>299</v>
      </c>
      <c r="I254" s="200"/>
      <c r="J254" s="200"/>
      <c r="K254" s="214">
        <f t="shared" si="42"/>
        <v>0</v>
      </c>
      <c r="L254" s="201">
        <f t="shared" si="38"/>
        <v>0</v>
      </c>
      <c r="M254" s="202"/>
      <c r="N254" s="202"/>
    </row>
    <row r="255" spans="1:14" ht="15" x14ac:dyDescent="0.25">
      <c r="A255" s="132" t="s">
        <v>1223</v>
      </c>
      <c r="B255" s="132" t="s">
        <v>1392</v>
      </c>
      <c r="C255" s="216" t="s">
        <v>1449</v>
      </c>
      <c r="D255" s="217" t="s">
        <v>295</v>
      </c>
      <c r="E255" s="218" t="s">
        <v>296</v>
      </c>
      <c r="F255" s="219"/>
      <c r="G255" s="220" t="s">
        <v>1223</v>
      </c>
      <c r="H255" s="199" t="s">
        <v>300</v>
      </c>
      <c r="I255" s="200"/>
      <c r="J255" s="200"/>
      <c r="K255" s="214">
        <f t="shared" si="42"/>
        <v>0</v>
      </c>
      <c r="L255" s="201">
        <f t="shared" si="38"/>
        <v>0</v>
      </c>
      <c r="M255" s="202"/>
      <c r="N255" s="202"/>
    </row>
    <row r="256" spans="1:14" ht="15" x14ac:dyDescent="0.25">
      <c r="A256" s="132" t="s">
        <v>1224</v>
      </c>
      <c r="B256" s="132" t="s">
        <v>1392</v>
      </c>
      <c r="C256" s="216" t="s">
        <v>1449</v>
      </c>
      <c r="D256" s="217" t="s">
        <v>295</v>
      </c>
      <c r="E256" s="218" t="s">
        <v>296</v>
      </c>
      <c r="F256" s="219"/>
      <c r="G256" s="220" t="s">
        <v>1224</v>
      </c>
      <c r="H256" s="199" t="s">
        <v>301</v>
      </c>
      <c r="I256" s="200"/>
      <c r="J256" s="200"/>
      <c r="K256" s="214">
        <f t="shared" si="42"/>
        <v>0</v>
      </c>
      <c r="L256" s="201">
        <f t="shared" si="38"/>
        <v>0</v>
      </c>
      <c r="M256" s="202"/>
      <c r="N256" s="202"/>
    </row>
    <row r="257" spans="1:14" ht="22.5" x14ac:dyDescent="0.25">
      <c r="A257" s="132" t="s">
        <v>302</v>
      </c>
      <c r="B257" s="132" t="s">
        <v>1392</v>
      </c>
      <c r="C257" s="216" t="s">
        <v>1449</v>
      </c>
      <c r="D257" s="217" t="s">
        <v>302</v>
      </c>
      <c r="E257" s="218" t="s">
        <v>303</v>
      </c>
      <c r="F257" s="219"/>
      <c r="G257" s="220" t="s">
        <v>302</v>
      </c>
      <c r="H257" s="199" t="s">
        <v>304</v>
      </c>
      <c r="I257" s="200"/>
      <c r="J257" s="200"/>
      <c r="K257" s="214">
        <f t="shared" si="42"/>
        <v>0</v>
      </c>
      <c r="L257" s="201">
        <f t="shared" si="38"/>
        <v>0</v>
      </c>
      <c r="M257" s="202"/>
      <c r="N257" s="202"/>
    </row>
    <row r="258" spans="1:14" ht="22.5" x14ac:dyDescent="0.25">
      <c r="A258" s="132" t="s">
        <v>305</v>
      </c>
      <c r="B258" s="132" t="s">
        <v>1392</v>
      </c>
      <c r="C258" s="216" t="s">
        <v>1449</v>
      </c>
      <c r="D258" s="217" t="s">
        <v>305</v>
      </c>
      <c r="E258" s="218" t="s">
        <v>306</v>
      </c>
      <c r="F258" s="219"/>
      <c r="G258" s="220" t="s">
        <v>305</v>
      </c>
      <c r="H258" s="199" t="s">
        <v>307</v>
      </c>
      <c r="I258" s="200"/>
      <c r="J258" s="200"/>
      <c r="K258" s="214">
        <f t="shared" si="42"/>
        <v>0</v>
      </c>
      <c r="L258" s="201">
        <f t="shared" si="38"/>
        <v>0</v>
      </c>
      <c r="M258" s="202"/>
      <c r="N258" s="202"/>
    </row>
    <row r="259" spans="1:14" ht="15" x14ac:dyDescent="0.25">
      <c r="A259" s="132" t="s">
        <v>1225</v>
      </c>
      <c r="B259" s="132" t="s">
        <v>1392</v>
      </c>
      <c r="C259" s="216" t="s">
        <v>1449</v>
      </c>
      <c r="D259" s="217" t="s">
        <v>308</v>
      </c>
      <c r="E259" s="218" t="s">
        <v>309</v>
      </c>
      <c r="F259" s="219"/>
      <c r="G259" s="220" t="s">
        <v>1225</v>
      </c>
      <c r="H259" s="199" t="s">
        <v>310</v>
      </c>
      <c r="I259" s="200"/>
      <c r="J259" s="200"/>
      <c r="K259" s="214">
        <f t="shared" si="42"/>
        <v>0</v>
      </c>
      <c r="L259" s="201">
        <f t="shared" si="38"/>
        <v>0</v>
      </c>
      <c r="M259" s="202"/>
      <c r="N259" s="202"/>
    </row>
    <row r="260" spans="1:14" ht="15" x14ac:dyDescent="0.25">
      <c r="A260" s="132" t="s">
        <v>1226</v>
      </c>
      <c r="B260" s="132" t="s">
        <v>1392</v>
      </c>
      <c r="C260" s="216" t="s">
        <v>1449</v>
      </c>
      <c r="D260" s="217" t="s">
        <v>308</v>
      </c>
      <c r="E260" s="218" t="s">
        <v>309</v>
      </c>
      <c r="F260" s="219"/>
      <c r="G260" s="220" t="s">
        <v>1226</v>
      </c>
      <c r="H260" s="199" t="s">
        <v>311</v>
      </c>
      <c r="I260" s="200"/>
      <c r="J260" s="200"/>
      <c r="K260" s="214">
        <f t="shared" si="42"/>
        <v>0</v>
      </c>
      <c r="L260" s="201">
        <f t="shared" si="38"/>
        <v>0</v>
      </c>
      <c r="M260" s="202"/>
      <c r="N260" s="202"/>
    </row>
    <row r="261" spans="1:14" ht="15" x14ac:dyDescent="0.25">
      <c r="A261" s="132" t="s">
        <v>1227</v>
      </c>
      <c r="B261" s="132" t="s">
        <v>1392</v>
      </c>
      <c r="C261" s="216" t="s">
        <v>1449</v>
      </c>
      <c r="D261" s="217" t="s">
        <v>308</v>
      </c>
      <c r="E261" s="218" t="s">
        <v>309</v>
      </c>
      <c r="F261" s="219"/>
      <c r="G261" s="220" t="s">
        <v>1227</v>
      </c>
      <c r="H261" s="199" t="s">
        <v>312</v>
      </c>
      <c r="I261" s="200"/>
      <c r="J261" s="200"/>
      <c r="K261" s="214">
        <f t="shared" si="42"/>
        <v>0</v>
      </c>
      <c r="L261" s="201">
        <f t="shared" si="38"/>
        <v>0</v>
      </c>
      <c r="M261" s="202"/>
      <c r="N261" s="202"/>
    </row>
    <row r="262" spans="1:14" ht="15" x14ac:dyDescent="0.25">
      <c r="A262" s="132" t="s">
        <v>313</v>
      </c>
      <c r="B262" s="132" t="s">
        <v>1392</v>
      </c>
      <c r="C262" s="216" t="s">
        <v>1449</v>
      </c>
      <c r="D262" s="217" t="s">
        <v>313</v>
      </c>
      <c r="E262" s="218" t="s">
        <v>314</v>
      </c>
      <c r="F262" s="219"/>
      <c r="G262" s="220" t="s">
        <v>313</v>
      </c>
      <c r="H262" s="199" t="s">
        <v>315</v>
      </c>
      <c r="I262" s="200"/>
      <c r="J262" s="200"/>
      <c r="K262" s="214">
        <f t="shared" si="42"/>
        <v>0</v>
      </c>
      <c r="L262" s="201">
        <f t="shared" si="38"/>
        <v>0</v>
      </c>
      <c r="M262" s="202"/>
      <c r="N262" s="202"/>
    </row>
    <row r="263" spans="1:14" ht="15" x14ac:dyDescent="0.25">
      <c r="A263" s="132" t="s">
        <v>1228</v>
      </c>
      <c r="B263" s="132" t="s">
        <v>1392</v>
      </c>
      <c r="C263" s="216" t="s">
        <v>1449</v>
      </c>
      <c r="D263" s="217" t="s">
        <v>316</v>
      </c>
      <c r="E263" s="218" t="s">
        <v>317</v>
      </c>
      <c r="F263" s="219"/>
      <c r="G263" s="220" t="s">
        <v>1228</v>
      </c>
      <c r="H263" s="199" t="s">
        <v>318</v>
      </c>
      <c r="I263" s="200"/>
      <c r="J263" s="200"/>
      <c r="K263" s="214">
        <f t="shared" si="42"/>
        <v>0</v>
      </c>
      <c r="L263" s="201">
        <f t="shared" si="38"/>
        <v>0</v>
      </c>
      <c r="M263" s="202"/>
      <c r="N263" s="202"/>
    </row>
    <row r="264" spans="1:14" ht="15" x14ac:dyDescent="0.25">
      <c r="A264" s="132" t="s">
        <v>1229</v>
      </c>
      <c r="B264" s="132" t="s">
        <v>1392</v>
      </c>
      <c r="C264" s="216" t="s">
        <v>1449</v>
      </c>
      <c r="D264" s="217" t="s">
        <v>316</v>
      </c>
      <c r="E264" s="218" t="s">
        <v>317</v>
      </c>
      <c r="F264" s="219"/>
      <c r="G264" s="220" t="s">
        <v>1229</v>
      </c>
      <c r="H264" s="199" t="s">
        <v>319</v>
      </c>
      <c r="I264" s="200"/>
      <c r="J264" s="200"/>
      <c r="K264" s="214">
        <f t="shared" si="42"/>
        <v>0</v>
      </c>
      <c r="L264" s="201">
        <f t="shared" si="38"/>
        <v>0</v>
      </c>
      <c r="M264" s="202"/>
      <c r="N264" s="202"/>
    </row>
    <row r="265" spans="1:14" ht="22.5" x14ac:dyDescent="0.25">
      <c r="A265" s="132" t="s">
        <v>1230</v>
      </c>
      <c r="B265" s="132" t="s">
        <v>1392</v>
      </c>
      <c r="C265" s="216" t="s">
        <v>1449</v>
      </c>
      <c r="D265" s="217" t="s">
        <v>320</v>
      </c>
      <c r="E265" s="218" t="s">
        <v>321</v>
      </c>
      <c r="F265" s="219"/>
      <c r="G265" s="220" t="s">
        <v>1230</v>
      </c>
      <c r="H265" s="199" t="s">
        <v>322</v>
      </c>
      <c r="I265" s="200"/>
      <c r="J265" s="200"/>
      <c r="K265" s="214">
        <f t="shared" si="42"/>
        <v>0</v>
      </c>
      <c r="L265" s="201">
        <f t="shared" si="38"/>
        <v>0</v>
      </c>
      <c r="M265" s="202"/>
      <c r="N265" s="202"/>
    </row>
    <row r="266" spans="1:14" ht="22.5" x14ac:dyDescent="0.25">
      <c r="A266" s="132" t="s">
        <v>1231</v>
      </c>
      <c r="B266" s="132" t="s">
        <v>1392</v>
      </c>
      <c r="C266" s="216" t="s">
        <v>1449</v>
      </c>
      <c r="D266" s="217" t="s">
        <v>320</v>
      </c>
      <c r="E266" s="218" t="s">
        <v>321</v>
      </c>
      <c r="F266" s="219"/>
      <c r="G266" s="220" t="s">
        <v>1231</v>
      </c>
      <c r="H266" s="199" t="s">
        <v>323</v>
      </c>
      <c r="I266" s="200"/>
      <c r="J266" s="200"/>
      <c r="K266" s="214">
        <f t="shared" si="42"/>
        <v>0</v>
      </c>
      <c r="L266" s="201">
        <f t="shared" si="38"/>
        <v>0</v>
      </c>
      <c r="M266" s="202"/>
      <c r="N266" s="202"/>
    </row>
    <row r="267" spans="1:14" ht="22.5" x14ac:dyDescent="0.25">
      <c r="A267" s="132" t="s">
        <v>1232</v>
      </c>
      <c r="B267" s="132" t="s">
        <v>1392</v>
      </c>
      <c r="C267" s="216" t="s">
        <v>1449</v>
      </c>
      <c r="D267" s="217" t="s">
        <v>320</v>
      </c>
      <c r="E267" s="218" t="s">
        <v>321</v>
      </c>
      <c r="F267" s="219"/>
      <c r="G267" s="220" t="s">
        <v>1232</v>
      </c>
      <c r="H267" s="199" t="s">
        <v>324</v>
      </c>
      <c r="I267" s="200"/>
      <c r="J267" s="200"/>
      <c r="K267" s="214">
        <f t="shared" si="42"/>
        <v>0</v>
      </c>
      <c r="L267" s="201">
        <f t="shared" si="38"/>
        <v>0</v>
      </c>
      <c r="M267" s="202"/>
      <c r="N267" s="202"/>
    </row>
    <row r="268" spans="1:14" ht="22.5" x14ac:dyDescent="0.25">
      <c r="A268" s="132" t="s">
        <v>1233</v>
      </c>
      <c r="B268" s="132" t="s">
        <v>1392</v>
      </c>
      <c r="C268" s="216" t="s">
        <v>1449</v>
      </c>
      <c r="D268" s="217" t="s">
        <v>320</v>
      </c>
      <c r="E268" s="218" t="s">
        <v>321</v>
      </c>
      <c r="F268" s="219"/>
      <c r="G268" s="220" t="s">
        <v>1233</v>
      </c>
      <c r="H268" s="199" t="s">
        <v>325</v>
      </c>
      <c r="I268" s="200"/>
      <c r="J268" s="200"/>
      <c r="K268" s="214">
        <f t="shared" si="42"/>
        <v>0</v>
      </c>
      <c r="L268" s="201">
        <f t="shared" si="38"/>
        <v>0</v>
      </c>
      <c r="M268" s="202"/>
      <c r="N268" s="202"/>
    </row>
    <row r="269" spans="1:14" ht="33.75" x14ac:dyDescent="0.25">
      <c r="A269" s="132" t="s">
        <v>1234</v>
      </c>
      <c r="B269" s="132" t="s">
        <v>1392</v>
      </c>
      <c r="C269" s="216" t="s">
        <v>1449</v>
      </c>
      <c r="D269" s="217" t="s">
        <v>320</v>
      </c>
      <c r="E269" s="218" t="s">
        <v>321</v>
      </c>
      <c r="F269" s="219"/>
      <c r="G269" s="220" t="s">
        <v>1234</v>
      </c>
      <c r="H269" s="199" t="s">
        <v>326</v>
      </c>
      <c r="I269" s="200"/>
      <c r="J269" s="200"/>
      <c r="K269" s="214">
        <f t="shared" si="42"/>
        <v>0</v>
      </c>
      <c r="L269" s="201">
        <f t="shared" si="38"/>
        <v>0</v>
      </c>
      <c r="M269" s="202"/>
      <c r="N269" s="202"/>
    </row>
    <row r="270" spans="1:14" ht="22.5" x14ac:dyDescent="0.25">
      <c r="A270" s="132" t="s">
        <v>1235</v>
      </c>
      <c r="B270" s="132" t="s">
        <v>1392</v>
      </c>
      <c r="C270" s="216" t="s">
        <v>1449</v>
      </c>
      <c r="D270" s="217" t="s">
        <v>320</v>
      </c>
      <c r="E270" s="218" t="s">
        <v>321</v>
      </c>
      <c r="F270" s="219"/>
      <c r="G270" s="220" t="s">
        <v>1235</v>
      </c>
      <c r="H270" s="199" t="s">
        <v>327</v>
      </c>
      <c r="I270" s="200"/>
      <c r="J270" s="200"/>
      <c r="K270" s="214">
        <f t="shared" si="42"/>
        <v>0</v>
      </c>
      <c r="L270" s="201">
        <f t="shared" si="38"/>
        <v>0</v>
      </c>
      <c r="M270" s="202"/>
      <c r="N270" s="202"/>
    </row>
    <row r="271" spans="1:14" ht="22.5" x14ac:dyDescent="0.25">
      <c r="A271" s="132" t="s">
        <v>1236</v>
      </c>
      <c r="B271" s="132" t="s">
        <v>1392</v>
      </c>
      <c r="C271" s="216" t="s">
        <v>1449</v>
      </c>
      <c r="D271" s="217" t="s">
        <v>320</v>
      </c>
      <c r="E271" s="218" t="s">
        <v>321</v>
      </c>
      <c r="F271" s="219"/>
      <c r="G271" s="220" t="s">
        <v>1236</v>
      </c>
      <c r="H271" s="199" t="s">
        <v>216</v>
      </c>
      <c r="I271" s="200"/>
      <c r="J271" s="200"/>
      <c r="K271" s="214">
        <f t="shared" si="42"/>
        <v>0</v>
      </c>
      <c r="L271" s="201">
        <f t="shared" si="38"/>
        <v>0</v>
      </c>
      <c r="M271" s="202"/>
      <c r="N271" s="202"/>
    </row>
    <row r="272" spans="1:14" ht="22.5" x14ac:dyDescent="0.25">
      <c r="A272" s="132" t="s">
        <v>328</v>
      </c>
      <c r="B272" s="132" t="s">
        <v>1392</v>
      </c>
      <c r="C272" s="216" t="s">
        <v>1449</v>
      </c>
      <c r="D272" s="217" t="s">
        <v>328</v>
      </c>
      <c r="E272" s="218" t="s">
        <v>329</v>
      </c>
      <c r="F272" s="219"/>
      <c r="G272" s="220" t="s">
        <v>328</v>
      </c>
      <c r="H272" s="199" t="s">
        <v>329</v>
      </c>
      <c r="I272" s="200"/>
      <c r="J272" s="200"/>
      <c r="K272" s="214">
        <f t="shared" si="42"/>
        <v>0</v>
      </c>
      <c r="L272" s="201">
        <f t="shared" si="38"/>
        <v>0</v>
      </c>
      <c r="M272" s="202"/>
      <c r="N272" s="202"/>
    </row>
    <row r="273" spans="1:14" ht="22.5" x14ac:dyDescent="0.25">
      <c r="A273" s="132" t="s">
        <v>1237</v>
      </c>
      <c r="B273" s="132" t="s">
        <v>1392</v>
      </c>
      <c r="C273" s="216" t="s">
        <v>1450</v>
      </c>
      <c r="D273" s="217" t="s">
        <v>331</v>
      </c>
      <c r="E273" s="218" t="s">
        <v>332</v>
      </c>
      <c r="F273" s="219"/>
      <c r="G273" s="220" t="s">
        <v>1237</v>
      </c>
      <c r="H273" s="199" t="s">
        <v>333</v>
      </c>
      <c r="I273" s="200"/>
      <c r="J273" s="200"/>
      <c r="K273" s="214">
        <f t="shared" si="42"/>
        <v>0</v>
      </c>
      <c r="L273" s="201">
        <f t="shared" si="38"/>
        <v>0</v>
      </c>
      <c r="M273" s="202"/>
      <c r="N273" s="202"/>
    </row>
    <row r="274" spans="1:14" ht="22.5" x14ac:dyDescent="0.25">
      <c r="A274" s="132" t="s">
        <v>1238</v>
      </c>
      <c r="B274" s="132" t="s">
        <v>1392</v>
      </c>
      <c r="C274" s="216" t="s">
        <v>1450</v>
      </c>
      <c r="D274" s="217" t="s">
        <v>331</v>
      </c>
      <c r="E274" s="218" t="s">
        <v>332</v>
      </c>
      <c r="F274" s="219"/>
      <c r="G274" s="220" t="s">
        <v>1238</v>
      </c>
      <c r="H274" s="199" t="s">
        <v>334</v>
      </c>
      <c r="I274" s="200"/>
      <c r="J274" s="200"/>
      <c r="K274" s="214">
        <f t="shared" si="42"/>
        <v>0</v>
      </c>
      <c r="L274" s="201">
        <f t="shared" si="38"/>
        <v>0</v>
      </c>
      <c r="M274" s="202"/>
      <c r="N274" s="202"/>
    </row>
    <row r="275" spans="1:14" ht="22.5" x14ac:dyDescent="0.25">
      <c r="A275" s="132" t="s">
        <v>1239</v>
      </c>
      <c r="B275" s="132" t="s">
        <v>1392</v>
      </c>
      <c r="C275" s="216" t="s">
        <v>1450</v>
      </c>
      <c r="D275" s="217" t="s">
        <v>331</v>
      </c>
      <c r="E275" s="218" t="s">
        <v>332</v>
      </c>
      <c r="F275" s="219"/>
      <c r="G275" s="220" t="s">
        <v>1239</v>
      </c>
      <c r="H275" s="199" t="s">
        <v>335</v>
      </c>
      <c r="I275" s="200"/>
      <c r="J275" s="200"/>
      <c r="K275" s="214">
        <f t="shared" si="42"/>
        <v>0</v>
      </c>
      <c r="L275" s="201">
        <f t="shared" si="38"/>
        <v>0</v>
      </c>
      <c r="M275" s="202"/>
      <c r="N275" s="202"/>
    </row>
    <row r="276" spans="1:14" ht="22.5" x14ac:dyDescent="0.25">
      <c r="A276" s="132" t="s">
        <v>1240</v>
      </c>
      <c r="B276" s="132" t="s">
        <v>1392</v>
      </c>
      <c r="C276" s="216" t="s">
        <v>1450</v>
      </c>
      <c r="D276" s="217" t="s">
        <v>331</v>
      </c>
      <c r="E276" s="218" t="s">
        <v>332</v>
      </c>
      <c r="F276" s="219"/>
      <c r="G276" s="220" t="s">
        <v>1240</v>
      </c>
      <c r="H276" s="199" t="s">
        <v>336</v>
      </c>
      <c r="I276" s="200"/>
      <c r="J276" s="200"/>
      <c r="K276" s="214">
        <f t="shared" si="42"/>
        <v>0</v>
      </c>
      <c r="L276" s="201">
        <f t="shared" si="38"/>
        <v>0</v>
      </c>
      <c r="M276" s="202"/>
      <c r="N276" s="202"/>
    </row>
    <row r="277" spans="1:14" ht="22.5" x14ac:dyDescent="0.25">
      <c r="A277" s="132" t="s">
        <v>1241</v>
      </c>
      <c r="B277" s="132" t="s">
        <v>1392</v>
      </c>
      <c r="C277" s="216" t="s">
        <v>1450</v>
      </c>
      <c r="D277" s="217" t="s">
        <v>331</v>
      </c>
      <c r="E277" s="218" t="s">
        <v>332</v>
      </c>
      <c r="F277" s="219"/>
      <c r="G277" s="220" t="s">
        <v>1241</v>
      </c>
      <c r="H277" s="199" t="s">
        <v>337</v>
      </c>
      <c r="I277" s="200"/>
      <c r="J277" s="200"/>
      <c r="K277" s="214">
        <f t="shared" si="42"/>
        <v>0</v>
      </c>
      <c r="L277" s="201">
        <f t="shared" si="38"/>
        <v>0</v>
      </c>
      <c r="M277" s="202"/>
      <c r="N277" s="202"/>
    </row>
    <row r="278" spans="1:14" ht="22.5" x14ac:dyDescent="0.25">
      <c r="A278" s="132" t="s">
        <v>1242</v>
      </c>
      <c r="B278" s="132" t="s">
        <v>1392</v>
      </c>
      <c r="C278" s="216" t="s">
        <v>1450</v>
      </c>
      <c r="D278" s="217" t="s">
        <v>331</v>
      </c>
      <c r="E278" s="218" t="s">
        <v>332</v>
      </c>
      <c r="F278" s="219"/>
      <c r="G278" s="220" t="s">
        <v>1242</v>
      </c>
      <c r="H278" s="199" t="s">
        <v>338</v>
      </c>
      <c r="I278" s="200"/>
      <c r="J278" s="200"/>
      <c r="K278" s="214">
        <f t="shared" si="42"/>
        <v>0</v>
      </c>
      <c r="L278" s="201">
        <f t="shared" si="38"/>
        <v>0</v>
      </c>
      <c r="M278" s="202"/>
      <c r="N278" s="202"/>
    </row>
    <row r="279" spans="1:14" ht="22.5" x14ac:dyDescent="0.25">
      <c r="A279" s="132" t="s">
        <v>1243</v>
      </c>
      <c r="B279" s="132" t="s">
        <v>1392</v>
      </c>
      <c r="C279" s="216" t="s">
        <v>1450</v>
      </c>
      <c r="D279" s="217" t="s">
        <v>331</v>
      </c>
      <c r="E279" s="218" t="s">
        <v>332</v>
      </c>
      <c r="F279" s="219"/>
      <c r="G279" s="220" t="s">
        <v>1243</v>
      </c>
      <c r="H279" s="199" t="s">
        <v>339</v>
      </c>
      <c r="I279" s="200"/>
      <c r="J279" s="200"/>
      <c r="K279" s="214">
        <f t="shared" si="42"/>
        <v>0</v>
      </c>
      <c r="L279" s="201">
        <f t="shared" si="38"/>
        <v>0</v>
      </c>
      <c r="M279" s="202"/>
      <c r="N279" s="202"/>
    </row>
    <row r="280" spans="1:14" ht="33.75" x14ac:dyDescent="0.25">
      <c r="A280" s="132" t="s">
        <v>1244</v>
      </c>
      <c r="B280" s="132" t="s">
        <v>1392</v>
      </c>
      <c r="C280" s="216" t="s">
        <v>1450</v>
      </c>
      <c r="D280" s="217" t="s">
        <v>340</v>
      </c>
      <c r="E280" s="218" t="s">
        <v>341</v>
      </c>
      <c r="F280" s="219"/>
      <c r="G280" s="220" t="s">
        <v>1244</v>
      </c>
      <c r="H280" s="199" t="s">
        <v>342</v>
      </c>
      <c r="I280" s="200"/>
      <c r="J280" s="200"/>
      <c r="K280" s="214">
        <f t="shared" si="42"/>
        <v>0</v>
      </c>
      <c r="L280" s="201">
        <f t="shared" si="38"/>
        <v>0</v>
      </c>
      <c r="M280" s="202"/>
      <c r="N280" s="202"/>
    </row>
    <row r="281" spans="1:14" ht="33.75" x14ac:dyDescent="0.25">
      <c r="A281" s="132" t="s">
        <v>1245</v>
      </c>
      <c r="B281" s="132" t="s">
        <v>1392</v>
      </c>
      <c r="C281" s="216" t="s">
        <v>1450</v>
      </c>
      <c r="D281" s="217" t="s">
        <v>340</v>
      </c>
      <c r="E281" s="218" t="s">
        <v>341</v>
      </c>
      <c r="F281" s="219"/>
      <c r="G281" s="220" t="s">
        <v>1245</v>
      </c>
      <c r="H281" s="199" t="s">
        <v>343</v>
      </c>
      <c r="I281" s="200"/>
      <c r="J281" s="200"/>
      <c r="K281" s="214">
        <f t="shared" si="42"/>
        <v>0</v>
      </c>
      <c r="L281" s="201">
        <f t="shared" si="38"/>
        <v>0</v>
      </c>
      <c r="M281" s="202"/>
      <c r="N281" s="202"/>
    </row>
    <row r="282" spans="1:14" ht="33.75" x14ac:dyDescent="0.25">
      <c r="A282" s="132" t="s">
        <v>1246</v>
      </c>
      <c r="B282" s="132" t="s">
        <v>1392</v>
      </c>
      <c r="C282" s="216" t="s">
        <v>1450</v>
      </c>
      <c r="D282" s="217" t="s">
        <v>340</v>
      </c>
      <c r="E282" s="218" t="s">
        <v>341</v>
      </c>
      <c r="F282" s="219"/>
      <c r="G282" s="220" t="s">
        <v>1246</v>
      </c>
      <c r="H282" s="199" t="s">
        <v>344</v>
      </c>
      <c r="I282" s="200"/>
      <c r="J282" s="200"/>
      <c r="K282" s="214">
        <f t="shared" si="42"/>
        <v>0</v>
      </c>
      <c r="L282" s="201">
        <f t="shared" si="38"/>
        <v>0</v>
      </c>
      <c r="M282" s="202"/>
      <c r="N282" s="202"/>
    </row>
    <row r="283" spans="1:14" ht="33.75" x14ac:dyDescent="0.25">
      <c r="A283" s="132" t="s">
        <v>1247</v>
      </c>
      <c r="B283" s="132" t="s">
        <v>1392</v>
      </c>
      <c r="C283" s="216" t="s">
        <v>1450</v>
      </c>
      <c r="D283" s="217" t="s">
        <v>340</v>
      </c>
      <c r="E283" s="218" t="s">
        <v>341</v>
      </c>
      <c r="F283" s="219"/>
      <c r="G283" s="220" t="s">
        <v>1247</v>
      </c>
      <c r="H283" s="199" t="s">
        <v>345</v>
      </c>
      <c r="I283" s="200"/>
      <c r="J283" s="200"/>
      <c r="K283" s="214">
        <f t="shared" si="42"/>
        <v>0</v>
      </c>
      <c r="L283" s="201">
        <f t="shared" si="38"/>
        <v>0</v>
      </c>
      <c r="M283" s="202"/>
      <c r="N283" s="202"/>
    </row>
    <row r="284" spans="1:14" ht="22.5" x14ac:dyDescent="0.25">
      <c r="A284" s="132" t="s">
        <v>1248</v>
      </c>
      <c r="B284" s="132" t="s">
        <v>1392</v>
      </c>
      <c r="C284" s="216" t="s">
        <v>1450</v>
      </c>
      <c r="D284" s="217" t="s">
        <v>346</v>
      </c>
      <c r="E284" s="218" t="s">
        <v>347</v>
      </c>
      <c r="F284" s="219"/>
      <c r="G284" s="220" t="s">
        <v>1248</v>
      </c>
      <c r="H284" s="199" t="s">
        <v>348</v>
      </c>
      <c r="I284" s="200"/>
      <c r="J284" s="200"/>
      <c r="K284" s="214">
        <f t="shared" si="42"/>
        <v>0</v>
      </c>
      <c r="L284" s="201">
        <f t="shared" si="38"/>
        <v>0</v>
      </c>
      <c r="M284" s="202"/>
      <c r="N284" s="202"/>
    </row>
    <row r="285" spans="1:14" ht="22.5" x14ac:dyDescent="0.25">
      <c r="A285" s="132" t="s">
        <v>1249</v>
      </c>
      <c r="B285" s="132" t="s">
        <v>1392</v>
      </c>
      <c r="C285" s="216" t="s">
        <v>1450</v>
      </c>
      <c r="D285" s="217" t="s">
        <v>346</v>
      </c>
      <c r="E285" s="218" t="s">
        <v>347</v>
      </c>
      <c r="F285" s="219"/>
      <c r="G285" s="220" t="s">
        <v>1249</v>
      </c>
      <c r="H285" s="199" t="s">
        <v>349</v>
      </c>
      <c r="I285" s="200"/>
      <c r="J285" s="200"/>
      <c r="K285" s="214">
        <f t="shared" si="42"/>
        <v>0</v>
      </c>
      <c r="L285" s="201">
        <f t="shared" si="38"/>
        <v>0</v>
      </c>
      <c r="M285" s="202"/>
      <c r="N285" s="202"/>
    </row>
    <row r="286" spans="1:14" ht="33.75" x14ac:dyDescent="0.25">
      <c r="A286" s="132" t="s">
        <v>1250</v>
      </c>
      <c r="B286" s="132" t="s">
        <v>1392</v>
      </c>
      <c r="C286" s="216" t="s">
        <v>1450</v>
      </c>
      <c r="D286" s="217" t="s">
        <v>350</v>
      </c>
      <c r="E286" s="218" t="s">
        <v>351</v>
      </c>
      <c r="F286" s="219"/>
      <c r="G286" s="220" t="s">
        <v>1250</v>
      </c>
      <c r="H286" s="199" t="s">
        <v>352</v>
      </c>
      <c r="I286" s="200"/>
      <c r="J286" s="200"/>
      <c r="K286" s="214">
        <f t="shared" si="42"/>
        <v>0</v>
      </c>
      <c r="L286" s="201">
        <f t="shared" si="38"/>
        <v>0</v>
      </c>
      <c r="M286" s="202"/>
      <c r="N286" s="202"/>
    </row>
    <row r="287" spans="1:14" ht="33.75" x14ac:dyDescent="0.25">
      <c r="A287" s="132" t="s">
        <v>1251</v>
      </c>
      <c r="B287" s="132" t="s">
        <v>1392</v>
      </c>
      <c r="C287" s="216" t="s">
        <v>1450</v>
      </c>
      <c r="D287" s="217" t="s">
        <v>350</v>
      </c>
      <c r="E287" s="218" t="s">
        <v>351</v>
      </c>
      <c r="F287" s="219"/>
      <c r="G287" s="220" t="s">
        <v>1251</v>
      </c>
      <c r="H287" s="199" t="s">
        <v>353</v>
      </c>
      <c r="I287" s="200"/>
      <c r="J287" s="200"/>
      <c r="K287" s="214">
        <f t="shared" si="42"/>
        <v>0</v>
      </c>
      <c r="L287" s="201">
        <f t="shared" si="38"/>
        <v>0</v>
      </c>
      <c r="M287" s="202"/>
      <c r="N287" s="202"/>
    </row>
    <row r="288" spans="1:14" ht="33.75" x14ac:dyDescent="0.25">
      <c r="A288" s="132" t="s">
        <v>1252</v>
      </c>
      <c r="B288" s="132" t="s">
        <v>1392</v>
      </c>
      <c r="C288" s="216" t="s">
        <v>1450</v>
      </c>
      <c r="D288" s="217" t="s">
        <v>350</v>
      </c>
      <c r="E288" s="218" t="s">
        <v>351</v>
      </c>
      <c r="F288" s="219"/>
      <c r="G288" s="220" t="s">
        <v>1252</v>
      </c>
      <c r="H288" s="199" t="s">
        <v>354</v>
      </c>
      <c r="I288" s="200"/>
      <c r="J288" s="200"/>
      <c r="K288" s="214">
        <f t="shared" si="42"/>
        <v>0</v>
      </c>
      <c r="L288" s="201">
        <f t="shared" si="38"/>
        <v>0</v>
      </c>
      <c r="M288" s="202"/>
      <c r="N288" s="202"/>
    </row>
    <row r="289" spans="1:14" ht="33.75" x14ac:dyDescent="0.25">
      <c r="A289" s="132" t="s">
        <v>1253</v>
      </c>
      <c r="B289" s="132" t="s">
        <v>1392</v>
      </c>
      <c r="C289" s="216" t="s">
        <v>1450</v>
      </c>
      <c r="D289" s="217" t="s">
        <v>350</v>
      </c>
      <c r="E289" s="218" t="s">
        <v>351</v>
      </c>
      <c r="F289" s="219"/>
      <c r="G289" s="220" t="s">
        <v>1253</v>
      </c>
      <c r="H289" s="199" t="s">
        <v>323</v>
      </c>
      <c r="I289" s="200"/>
      <c r="J289" s="200"/>
      <c r="K289" s="214">
        <f t="shared" si="42"/>
        <v>0</v>
      </c>
      <c r="L289" s="201">
        <f t="shared" si="38"/>
        <v>0</v>
      </c>
      <c r="M289" s="202"/>
      <c r="N289" s="202"/>
    </row>
    <row r="290" spans="1:14" ht="33.75" x14ac:dyDescent="0.25">
      <c r="A290" s="132" t="s">
        <v>1254</v>
      </c>
      <c r="B290" s="132" t="s">
        <v>1392</v>
      </c>
      <c r="C290" s="216" t="s">
        <v>1450</v>
      </c>
      <c r="D290" s="217" t="s">
        <v>350</v>
      </c>
      <c r="E290" s="218" t="s">
        <v>351</v>
      </c>
      <c r="F290" s="219"/>
      <c r="G290" s="220" t="s">
        <v>1254</v>
      </c>
      <c r="H290" s="199" t="s">
        <v>355</v>
      </c>
      <c r="I290" s="200"/>
      <c r="J290" s="200"/>
      <c r="K290" s="214">
        <f t="shared" si="42"/>
        <v>0</v>
      </c>
      <c r="L290" s="201">
        <f t="shared" si="38"/>
        <v>0</v>
      </c>
      <c r="M290" s="202"/>
      <c r="N290" s="202"/>
    </row>
    <row r="291" spans="1:14" ht="33.75" x14ac:dyDescent="0.25">
      <c r="A291" s="132" t="s">
        <v>1255</v>
      </c>
      <c r="B291" s="132" t="s">
        <v>1392</v>
      </c>
      <c r="C291" s="216" t="s">
        <v>1450</v>
      </c>
      <c r="D291" s="217" t="s">
        <v>350</v>
      </c>
      <c r="E291" s="218" t="s">
        <v>351</v>
      </c>
      <c r="F291" s="219"/>
      <c r="G291" s="220" t="s">
        <v>1255</v>
      </c>
      <c r="H291" s="199" t="s">
        <v>325</v>
      </c>
      <c r="I291" s="200"/>
      <c r="J291" s="200"/>
      <c r="K291" s="214">
        <f t="shared" si="42"/>
        <v>0</v>
      </c>
      <c r="L291" s="201">
        <f t="shared" si="38"/>
        <v>0</v>
      </c>
      <c r="M291" s="202"/>
      <c r="N291" s="202"/>
    </row>
    <row r="292" spans="1:14" ht="33.75" x14ac:dyDescent="0.25">
      <c r="A292" s="132" t="s">
        <v>1256</v>
      </c>
      <c r="B292" s="132" t="s">
        <v>1392</v>
      </c>
      <c r="C292" s="216" t="s">
        <v>1450</v>
      </c>
      <c r="D292" s="217" t="s">
        <v>350</v>
      </c>
      <c r="E292" s="218" t="s">
        <v>351</v>
      </c>
      <c r="F292" s="219"/>
      <c r="G292" s="220" t="s">
        <v>1256</v>
      </c>
      <c r="H292" s="199" t="s">
        <v>327</v>
      </c>
      <c r="I292" s="200"/>
      <c r="J292" s="200"/>
      <c r="K292" s="214">
        <f t="shared" si="42"/>
        <v>0</v>
      </c>
      <c r="L292" s="201">
        <f t="shared" si="38"/>
        <v>0</v>
      </c>
      <c r="M292" s="202"/>
      <c r="N292" s="202"/>
    </row>
    <row r="293" spans="1:14" ht="33.75" x14ac:dyDescent="0.25">
      <c r="A293" s="132" t="s">
        <v>1257</v>
      </c>
      <c r="B293" s="132" t="s">
        <v>1392</v>
      </c>
      <c r="C293" s="216" t="s">
        <v>1450</v>
      </c>
      <c r="D293" s="217" t="s">
        <v>350</v>
      </c>
      <c r="E293" s="218" t="s">
        <v>351</v>
      </c>
      <c r="F293" s="219"/>
      <c r="G293" s="220" t="s">
        <v>1257</v>
      </c>
      <c r="H293" s="199" t="s">
        <v>356</v>
      </c>
      <c r="I293" s="200"/>
      <c r="J293" s="200"/>
      <c r="K293" s="214">
        <f t="shared" si="42"/>
        <v>0</v>
      </c>
      <c r="L293" s="201">
        <f t="shared" si="38"/>
        <v>0</v>
      </c>
      <c r="M293" s="202"/>
      <c r="N293" s="202"/>
    </row>
    <row r="294" spans="1:14" ht="33.75" x14ac:dyDescent="0.25">
      <c r="A294" s="132" t="s">
        <v>1258</v>
      </c>
      <c r="B294" s="132" t="s">
        <v>1392</v>
      </c>
      <c r="C294" s="216" t="s">
        <v>1450</v>
      </c>
      <c r="D294" s="217" t="s">
        <v>350</v>
      </c>
      <c r="E294" s="218" t="s">
        <v>351</v>
      </c>
      <c r="F294" s="219"/>
      <c r="G294" s="220" t="s">
        <v>1258</v>
      </c>
      <c r="H294" s="199" t="s">
        <v>357</v>
      </c>
      <c r="I294" s="200"/>
      <c r="J294" s="200"/>
      <c r="K294" s="214">
        <f t="shared" si="42"/>
        <v>0</v>
      </c>
      <c r="L294" s="201">
        <f t="shared" si="38"/>
        <v>0</v>
      </c>
      <c r="M294" s="202"/>
      <c r="N294" s="202"/>
    </row>
    <row r="295" spans="1:14" ht="33.75" x14ac:dyDescent="0.25">
      <c r="A295" s="132" t="s">
        <v>1259</v>
      </c>
      <c r="B295" s="132" t="s">
        <v>1392</v>
      </c>
      <c r="C295" s="216" t="s">
        <v>1450</v>
      </c>
      <c r="D295" s="217" t="s">
        <v>350</v>
      </c>
      <c r="E295" s="218" t="s">
        <v>351</v>
      </c>
      <c r="F295" s="219"/>
      <c r="G295" s="220" t="s">
        <v>1259</v>
      </c>
      <c r="H295" s="199" t="s">
        <v>358</v>
      </c>
      <c r="I295" s="200"/>
      <c r="J295" s="200"/>
      <c r="K295" s="214">
        <f t="shared" si="42"/>
        <v>0</v>
      </c>
      <c r="L295" s="201">
        <f t="shared" si="38"/>
        <v>0</v>
      </c>
      <c r="M295" s="202"/>
      <c r="N295" s="202"/>
    </row>
    <row r="296" spans="1:14" ht="33.75" x14ac:dyDescent="0.25">
      <c r="A296" s="132" t="s">
        <v>1260</v>
      </c>
      <c r="B296" s="132" t="s">
        <v>1392</v>
      </c>
      <c r="C296" s="216" t="s">
        <v>1450</v>
      </c>
      <c r="D296" s="217" t="s">
        <v>350</v>
      </c>
      <c r="E296" s="218" t="s">
        <v>351</v>
      </c>
      <c r="F296" s="219"/>
      <c r="G296" s="220" t="s">
        <v>1260</v>
      </c>
      <c r="H296" s="199" t="s">
        <v>359</v>
      </c>
      <c r="I296" s="200"/>
      <c r="J296" s="200"/>
      <c r="K296" s="214">
        <f t="shared" si="42"/>
        <v>0</v>
      </c>
      <c r="L296" s="201">
        <f t="shared" si="38"/>
        <v>0</v>
      </c>
      <c r="M296" s="202"/>
      <c r="N296" s="202"/>
    </row>
    <row r="297" spans="1:14" ht="33.75" x14ac:dyDescent="0.25">
      <c r="A297" s="132" t="s">
        <v>1261</v>
      </c>
      <c r="B297" s="132" t="s">
        <v>1392</v>
      </c>
      <c r="C297" s="216" t="s">
        <v>1450</v>
      </c>
      <c r="D297" s="217" t="s">
        <v>350</v>
      </c>
      <c r="E297" s="218" t="s">
        <v>351</v>
      </c>
      <c r="F297" s="219"/>
      <c r="G297" s="220" t="s">
        <v>1261</v>
      </c>
      <c r="H297" s="199" t="s">
        <v>216</v>
      </c>
      <c r="I297" s="200"/>
      <c r="J297" s="200"/>
      <c r="K297" s="214">
        <f t="shared" si="42"/>
        <v>0</v>
      </c>
      <c r="L297" s="201">
        <f t="shared" si="38"/>
        <v>0</v>
      </c>
      <c r="M297" s="202"/>
      <c r="N297" s="202"/>
    </row>
    <row r="298" spans="1:14" ht="15" x14ac:dyDescent="0.25">
      <c r="A298" s="132" t="s">
        <v>360</v>
      </c>
      <c r="B298" s="132" t="s">
        <v>1392</v>
      </c>
      <c r="C298" s="216" t="s">
        <v>1450</v>
      </c>
      <c r="D298" s="217" t="s">
        <v>360</v>
      </c>
      <c r="E298" s="218" t="s">
        <v>361</v>
      </c>
      <c r="F298" s="219"/>
      <c r="G298" s="220" t="s">
        <v>360</v>
      </c>
      <c r="H298" s="199" t="s">
        <v>362</v>
      </c>
      <c r="I298" s="200"/>
      <c r="J298" s="200"/>
      <c r="K298" s="214">
        <f t="shared" si="42"/>
        <v>0</v>
      </c>
      <c r="L298" s="201">
        <f t="shared" si="38"/>
        <v>0</v>
      </c>
      <c r="M298" s="202"/>
      <c r="N298" s="202"/>
    </row>
    <row r="299" spans="1:14" ht="15" x14ac:dyDescent="0.25">
      <c r="A299" s="132" t="s">
        <v>363</v>
      </c>
      <c r="B299" s="132" t="s">
        <v>1392</v>
      </c>
      <c r="C299" s="216" t="s">
        <v>1450</v>
      </c>
      <c r="D299" s="217" t="s">
        <v>363</v>
      </c>
      <c r="E299" s="218" t="s">
        <v>364</v>
      </c>
      <c r="F299" s="219"/>
      <c r="G299" s="220" t="s">
        <v>363</v>
      </c>
      <c r="H299" s="199" t="s">
        <v>365</v>
      </c>
      <c r="I299" s="200"/>
      <c r="J299" s="200"/>
      <c r="K299" s="214">
        <f t="shared" si="42"/>
        <v>0</v>
      </c>
      <c r="L299" s="201">
        <f t="shared" si="38"/>
        <v>0</v>
      </c>
      <c r="M299" s="202"/>
      <c r="N299" s="202"/>
    </row>
    <row r="300" spans="1:14" ht="15" x14ac:dyDescent="0.25">
      <c r="A300" s="132" t="s">
        <v>366</v>
      </c>
      <c r="B300" s="132" t="s">
        <v>1392</v>
      </c>
      <c r="C300" s="216" t="s">
        <v>1450</v>
      </c>
      <c r="D300" s="217" t="s">
        <v>366</v>
      </c>
      <c r="E300" s="218" t="s">
        <v>367</v>
      </c>
      <c r="F300" s="219"/>
      <c r="G300" s="220" t="s">
        <v>366</v>
      </c>
      <c r="H300" s="199" t="s">
        <v>368</v>
      </c>
      <c r="I300" s="200"/>
      <c r="J300" s="200"/>
      <c r="K300" s="214">
        <f t="shared" si="42"/>
        <v>0</v>
      </c>
      <c r="L300" s="201">
        <f t="shared" si="38"/>
        <v>0</v>
      </c>
      <c r="M300" s="202"/>
      <c r="N300" s="202"/>
    </row>
    <row r="301" spans="1:14" ht="27.75" customHeight="1" x14ac:dyDescent="0.25">
      <c r="A301" s="132" t="s">
        <v>1262</v>
      </c>
      <c r="B301" s="132" t="s">
        <v>1392</v>
      </c>
      <c r="C301" s="216" t="s">
        <v>1450</v>
      </c>
      <c r="D301" s="217" t="s">
        <v>369</v>
      </c>
      <c r="E301" s="218" t="s">
        <v>370</v>
      </c>
      <c r="F301" s="219"/>
      <c r="G301" s="220" t="s">
        <v>1262</v>
      </c>
      <c r="H301" s="199" t="s">
        <v>371</v>
      </c>
      <c r="I301" s="200"/>
      <c r="J301" s="200"/>
      <c r="K301" s="214">
        <f t="shared" si="42"/>
        <v>0</v>
      </c>
      <c r="L301" s="201">
        <f t="shared" si="38"/>
        <v>0</v>
      </c>
      <c r="M301" s="202"/>
      <c r="N301" s="202"/>
    </row>
    <row r="302" spans="1:14" ht="27.75" customHeight="1" x14ac:dyDescent="0.25">
      <c r="A302" s="132" t="s">
        <v>1263</v>
      </c>
      <c r="B302" s="132" t="s">
        <v>1392</v>
      </c>
      <c r="C302" s="216" t="s">
        <v>1450</v>
      </c>
      <c r="D302" s="217" t="s">
        <v>369</v>
      </c>
      <c r="E302" s="218" t="s">
        <v>370</v>
      </c>
      <c r="F302" s="219"/>
      <c r="G302" s="220" t="s">
        <v>1263</v>
      </c>
      <c r="H302" s="199" t="s">
        <v>372</v>
      </c>
      <c r="I302" s="200"/>
      <c r="J302" s="200"/>
      <c r="K302" s="214">
        <f t="shared" si="42"/>
        <v>0</v>
      </c>
      <c r="L302" s="201">
        <f t="shared" si="38"/>
        <v>0</v>
      </c>
      <c r="M302" s="202"/>
      <c r="N302" s="202"/>
    </row>
    <row r="303" spans="1:14" ht="22.5" x14ac:dyDescent="0.25">
      <c r="A303" s="132" t="s">
        <v>1264</v>
      </c>
      <c r="B303" s="132" t="s">
        <v>1392</v>
      </c>
      <c r="C303" s="216" t="s">
        <v>1450</v>
      </c>
      <c r="D303" s="217" t="s">
        <v>369</v>
      </c>
      <c r="E303" s="218" t="s">
        <v>370</v>
      </c>
      <c r="F303" s="219"/>
      <c r="G303" s="220" t="s">
        <v>1264</v>
      </c>
      <c r="H303" s="199" t="s">
        <v>373</v>
      </c>
      <c r="I303" s="200"/>
      <c r="J303" s="200"/>
      <c r="K303" s="214">
        <f t="shared" si="42"/>
        <v>0</v>
      </c>
      <c r="L303" s="201">
        <f t="shared" si="38"/>
        <v>0</v>
      </c>
      <c r="M303" s="202"/>
      <c r="N303" s="202"/>
    </row>
    <row r="304" spans="1:14" ht="22.5" x14ac:dyDescent="0.25">
      <c r="A304" s="132" t="s">
        <v>1265</v>
      </c>
      <c r="B304" s="132" t="s">
        <v>1392</v>
      </c>
      <c r="C304" s="216" t="s">
        <v>1450</v>
      </c>
      <c r="D304" s="217" t="s">
        <v>369</v>
      </c>
      <c r="E304" s="218" t="s">
        <v>370</v>
      </c>
      <c r="F304" s="219"/>
      <c r="G304" s="220" t="s">
        <v>1265</v>
      </c>
      <c r="H304" s="199" t="s">
        <v>216</v>
      </c>
      <c r="I304" s="200"/>
      <c r="J304" s="200"/>
      <c r="K304" s="214">
        <f t="shared" si="42"/>
        <v>0</v>
      </c>
      <c r="L304" s="201">
        <f t="shared" si="38"/>
        <v>0</v>
      </c>
      <c r="M304" s="202"/>
      <c r="N304" s="202"/>
    </row>
    <row r="305" spans="1:14" ht="22.5" x14ac:dyDescent="0.25">
      <c r="A305" s="132" t="s">
        <v>1266</v>
      </c>
      <c r="B305" s="132" t="s">
        <v>1392</v>
      </c>
      <c r="C305" s="216" t="s">
        <v>1450</v>
      </c>
      <c r="D305" s="217" t="s">
        <v>374</v>
      </c>
      <c r="E305" s="218" t="s">
        <v>375</v>
      </c>
      <c r="F305" s="219"/>
      <c r="G305" s="220" t="s">
        <v>1266</v>
      </c>
      <c r="H305" s="199" t="s">
        <v>376</v>
      </c>
      <c r="I305" s="200"/>
      <c r="J305" s="200"/>
      <c r="K305" s="214">
        <f t="shared" si="42"/>
        <v>0</v>
      </c>
      <c r="L305" s="201">
        <f t="shared" si="38"/>
        <v>0</v>
      </c>
      <c r="M305" s="202"/>
      <c r="N305" s="202"/>
    </row>
    <row r="306" spans="1:14" ht="22.5" x14ac:dyDescent="0.25">
      <c r="A306" s="132" t="s">
        <v>1267</v>
      </c>
      <c r="B306" s="132" t="s">
        <v>1392</v>
      </c>
      <c r="C306" s="216" t="s">
        <v>1450</v>
      </c>
      <c r="D306" s="217" t="s">
        <v>374</v>
      </c>
      <c r="E306" s="218" t="s">
        <v>375</v>
      </c>
      <c r="F306" s="219"/>
      <c r="G306" s="220" t="s">
        <v>1267</v>
      </c>
      <c r="H306" s="199" t="s">
        <v>377</v>
      </c>
      <c r="I306" s="200"/>
      <c r="J306" s="200"/>
      <c r="K306" s="214">
        <f t="shared" si="42"/>
        <v>0</v>
      </c>
      <c r="L306" s="201">
        <f t="shared" si="38"/>
        <v>0</v>
      </c>
      <c r="M306" s="202"/>
      <c r="N306" s="202"/>
    </row>
    <row r="307" spans="1:14" ht="22.5" x14ac:dyDescent="0.25">
      <c r="A307" s="132" t="s">
        <v>1268</v>
      </c>
      <c r="B307" s="132" t="s">
        <v>1392</v>
      </c>
      <c r="C307" s="216" t="s">
        <v>1450</v>
      </c>
      <c r="D307" s="217" t="s">
        <v>374</v>
      </c>
      <c r="E307" s="218" t="s">
        <v>375</v>
      </c>
      <c r="F307" s="219"/>
      <c r="G307" s="220" t="s">
        <v>1268</v>
      </c>
      <c r="H307" s="199" t="s">
        <v>378</v>
      </c>
      <c r="I307" s="200"/>
      <c r="J307" s="200"/>
      <c r="K307" s="214">
        <f t="shared" si="42"/>
        <v>0</v>
      </c>
      <c r="L307" s="201">
        <f t="shared" si="38"/>
        <v>0</v>
      </c>
      <c r="M307" s="202"/>
      <c r="N307" s="202"/>
    </row>
    <row r="308" spans="1:14" ht="22.5" x14ac:dyDescent="0.25">
      <c r="A308" s="132" t="s">
        <v>1269</v>
      </c>
      <c r="B308" s="132" t="s">
        <v>1392</v>
      </c>
      <c r="C308" s="216" t="s">
        <v>1450</v>
      </c>
      <c r="D308" s="217" t="s">
        <v>374</v>
      </c>
      <c r="E308" s="218" t="s">
        <v>375</v>
      </c>
      <c r="F308" s="219"/>
      <c r="G308" s="220" t="s">
        <v>1269</v>
      </c>
      <c r="H308" s="199" t="s">
        <v>379</v>
      </c>
      <c r="I308" s="200"/>
      <c r="J308" s="200"/>
      <c r="K308" s="214">
        <f t="shared" si="42"/>
        <v>0</v>
      </c>
      <c r="L308" s="201">
        <f t="shared" si="38"/>
        <v>0</v>
      </c>
      <c r="M308" s="202"/>
      <c r="N308" s="202"/>
    </row>
    <row r="309" spans="1:14" ht="22.5" x14ac:dyDescent="0.25">
      <c r="A309" s="132" t="s">
        <v>1270</v>
      </c>
      <c r="B309" s="132" t="s">
        <v>1392</v>
      </c>
      <c r="C309" s="216" t="s">
        <v>1450</v>
      </c>
      <c r="D309" s="217" t="s">
        <v>374</v>
      </c>
      <c r="E309" s="218" t="s">
        <v>375</v>
      </c>
      <c r="F309" s="219"/>
      <c r="G309" s="220" t="s">
        <v>1270</v>
      </c>
      <c r="H309" s="199" t="s">
        <v>380</v>
      </c>
      <c r="I309" s="200"/>
      <c r="J309" s="200"/>
      <c r="K309" s="214">
        <f t="shared" ref="K309:K316" si="43">I309+J309</f>
        <v>0</v>
      </c>
      <c r="L309" s="201">
        <f t="shared" si="38"/>
        <v>0</v>
      </c>
      <c r="M309" s="202"/>
      <c r="N309" s="202"/>
    </row>
    <row r="310" spans="1:14" ht="22.5" x14ac:dyDescent="0.25">
      <c r="A310" s="132" t="s">
        <v>1271</v>
      </c>
      <c r="B310" s="132" t="s">
        <v>1392</v>
      </c>
      <c r="C310" s="216" t="s">
        <v>1450</v>
      </c>
      <c r="D310" s="217" t="s">
        <v>374</v>
      </c>
      <c r="E310" s="218" t="s">
        <v>375</v>
      </c>
      <c r="F310" s="219"/>
      <c r="G310" s="220" t="s">
        <v>1271</v>
      </c>
      <c r="H310" s="199" t="s">
        <v>381</v>
      </c>
      <c r="I310" s="200"/>
      <c r="J310" s="200"/>
      <c r="K310" s="214">
        <f t="shared" si="43"/>
        <v>0</v>
      </c>
      <c r="L310" s="201">
        <f t="shared" si="38"/>
        <v>0</v>
      </c>
      <c r="M310" s="202"/>
      <c r="N310" s="202"/>
    </row>
    <row r="311" spans="1:14" ht="22.5" x14ac:dyDescent="0.25">
      <c r="A311" s="132" t="s">
        <v>1272</v>
      </c>
      <c r="B311" s="132" t="s">
        <v>1392</v>
      </c>
      <c r="C311" s="216" t="s">
        <v>1450</v>
      </c>
      <c r="D311" s="217" t="s">
        <v>374</v>
      </c>
      <c r="E311" s="218" t="s">
        <v>375</v>
      </c>
      <c r="F311" s="219"/>
      <c r="G311" s="220" t="s">
        <v>1272</v>
      </c>
      <c r="H311" s="199" t="s">
        <v>382</v>
      </c>
      <c r="I311" s="200"/>
      <c r="J311" s="200"/>
      <c r="K311" s="214">
        <f t="shared" si="43"/>
        <v>0</v>
      </c>
      <c r="L311" s="201">
        <f t="shared" si="38"/>
        <v>0</v>
      </c>
      <c r="M311" s="202"/>
      <c r="N311" s="202"/>
    </row>
    <row r="312" spans="1:14" ht="22.5" x14ac:dyDescent="0.25">
      <c r="A312" s="132" t="s">
        <v>1273</v>
      </c>
      <c r="B312" s="132" t="s">
        <v>1392</v>
      </c>
      <c r="C312" s="216" t="s">
        <v>1450</v>
      </c>
      <c r="D312" s="217" t="s">
        <v>374</v>
      </c>
      <c r="E312" s="218" t="s">
        <v>375</v>
      </c>
      <c r="F312" s="219"/>
      <c r="G312" s="220" t="s">
        <v>1273</v>
      </c>
      <c r="H312" s="199" t="s">
        <v>383</v>
      </c>
      <c r="I312" s="200"/>
      <c r="J312" s="200"/>
      <c r="K312" s="214">
        <f t="shared" si="43"/>
        <v>0</v>
      </c>
      <c r="L312" s="201">
        <f t="shared" si="38"/>
        <v>0</v>
      </c>
      <c r="M312" s="202"/>
      <c r="N312" s="202"/>
    </row>
    <row r="313" spans="1:14" ht="22.5" x14ac:dyDescent="0.25">
      <c r="A313" s="132" t="s">
        <v>1274</v>
      </c>
      <c r="B313" s="132" t="s">
        <v>1392</v>
      </c>
      <c r="C313" s="216" t="s">
        <v>1450</v>
      </c>
      <c r="D313" s="217" t="s">
        <v>374</v>
      </c>
      <c r="E313" s="218" t="s">
        <v>375</v>
      </c>
      <c r="F313" s="219"/>
      <c r="G313" s="220" t="s">
        <v>1274</v>
      </c>
      <c r="H313" s="199" t="s">
        <v>216</v>
      </c>
      <c r="I313" s="200"/>
      <c r="J313" s="200"/>
      <c r="K313" s="214">
        <f t="shared" si="43"/>
        <v>0</v>
      </c>
      <c r="L313" s="201">
        <f t="shared" si="38"/>
        <v>0</v>
      </c>
      <c r="M313" s="202"/>
      <c r="N313" s="202"/>
    </row>
    <row r="314" spans="1:14" ht="22.5" x14ac:dyDescent="0.25">
      <c r="A314" s="132" t="s">
        <v>1275</v>
      </c>
      <c r="B314" s="132" t="s">
        <v>1392</v>
      </c>
      <c r="C314" s="216" t="s">
        <v>1450</v>
      </c>
      <c r="D314" s="217" t="s">
        <v>384</v>
      </c>
      <c r="E314" s="218" t="s">
        <v>385</v>
      </c>
      <c r="F314" s="219"/>
      <c r="G314" s="220" t="s">
        <v>1275</v>
      </c>
      <c r="H314" s="199" t="s">
        <v>386</v>
      </c>
      <c r="I314" s="200"/>
      <c r="J314" s="200"/>
      <c r="K314" s="214">
        <f t="shared" si="43"/>
        <v>0</v>
      </c>
      <c r="L314" s="201">
        <f t="shared" si="38"/>
        <v>0</v>
      </c>
      <c r="M314" s="202"/>
      <c r="N314" s="202"/>
    </row>
    <row r="315" spans="1:14" ht="22.5" x14ac:dyDescent="0.25">
      <c r="A315" s="132" t="s">
        <v>1276</v>
      </c>
      <c r="B315" s="132" t="s">
        <v>1392</v>
      </c>
      <c r="C315" s="216" t="s">
        <v>1450</v>
      </c>
      <c r="D315" s="217" t="s">
        <v>384</v>
      </c>
      <c r="E315" s="218" t="s">
        <v>385</v>
      </c>
      <c r="F315" s="219"/>
      <c r="G315" s="220" t="s">
        <v>1276</v>
      </c>
      <c r="H315" s="199" t="s">
        <v>387</v>
      </c>
      <c r="I315" s="200"/>
      <c r="J315" s="200"/>
      <c r="K315" s="214">
        <f t="shared" si="43"/>
        <v>0</v>
      </c>
      <c r="L315" s="201">
        <f t="shared" si="38"/>
        <v>0</v>
      </c>
      <c r="M315" s="202"/>
      <c r="N315" s="202"/>
    </row>
    <row r="316" spans="1:14" ht="33.75" x14ac:dyDescent="0.25">
      <c r="A316" s="132" t="s">
        <v>1277</v>
      </c>
      <c r="B316" s="132" t="s">
        <v>1392</v>
      </c>
      <c r="C316" s="216" t="s">
        <v>1453</v>
      </c>
      <c r="D316" s="217" t="s">
        <v>389</v>
      </c>
      <c r="E316" s="218" t="s">
        <v>390</v>
      </c>
      <c r="F316" s="219"/>
      <c r="G316" s="220" t="s">
        <v>1277</v>
      </c>
      <c r="H316" s="199" t="s">
        <v>391</v>
      </c>
      <c r="I316" s="200"/>
      <c r="J316" s="200"/>
      <c r="K316" s="214">
        <f t="shared" si="43"/>
        <v>0</v>
      </c>
      <c r="L316" s="201">
        <f t="shared" ref="L316" si="44">I316+J316-K316</f>
        <v>0</v>
      </c>
      <c r="M316" s="202"/>
      <c r="N316" s="202"/>
    </row>
    <row r="317" spans="1:14" ht="33.75" x14ac:dyDescent="0.25">
      <c r="A317" s="132" t="s">
        <v>1278</v>
      </c>
      <c r="B317" s="132" t="s">
        <v>1392</v>
      </c>
      <c r="C317" s="216" t="s">
        <v>1453</v>
      </c>
      <c r="D317" s="217" t="s">
        <v>389</v>
      </c>
      <c r="E317" s="218" t="s">
        <v>390</v>
      </c>
      <c r="F317" s="219"/>
      <c r="G317" s="220" t="s">
        <v>1278</v>
      </c>
      <c r="H317" s="199" t="s">
        <v>392</v>
      </c>
      <c r="I317" s="200"/>
      <c r="J317" s="200"/>
      <c r="K317" s="214">
        <f t="shared" ref="K317:K321" si="45">I317+J317</f>
        <v>0</v>
      </c>
      <c r="L317" s="201">
        <f t="shared" ref="L317:L321" si="46">I317+J317-K317</f>
        <v>0</v>
      </c>
      <c r="M317" s="202"/>
      <c r="N317" s="202"/>
    </row>
    <row r="318" spans="1:14" ht="33.75" x14ac:dyDescent="0.25">
      <c r="A318" s="132" t="s">
        <v>1279</v>
      </c>
      <c r="B318" s="132" t="s">
        <v>1392</v>
      </c>
      <c r="C318" s="216" t="s">
        <v>1453</v>
      </c>
      <c r="D318" s="217" t="s">
        <v>389</v>
      </c>
      <c r="E318" s="218" t="s">
        <v>390</v>
      </c>
      <c r="F318" s="219"/>
      <c r="G318" s="220" t="s">
        <v>1279</v>
      </c>
      <c r="H318" s="199" t="s">
        <v>393</v>
      </c>
      <c r="I318" s="200"/>
      <c r="J318" s="200"/>
      <c r="K318" s="214">
        <f t="shared" si="45"/>
        <v>0</v>
      </c>
      <c r="L318" s="201">
        <f t="shared" si="46"/>
        <v>0</v>
      </c>
      <c r="M318" s="202"/>
      <c r="N318" s="202"/>
    </row>
    <row r="319" spans="1:14" ht="33.75" x14ac:dyDescent="0.25">
      <c r="A319" s="132" t="s">
        <v>1280</v>
      </c>
      <c r="B319" s="132" t="s">
        <v>1392</v>
      </c>
      <c r="C319" s="216" t="s">
        <v>1453</v>
      </c>
      <c r="D319" s="217" t="s">
        <v>389</v>
      </c>
      <c r="E319" s="218" t="s">
        <v>390</v>
      </c>
      <c r="F319" s="219"/>
      <c r="G319" s="220" t="s">
        <v>1280</v>
      </c>
      <c r="H319" s="199" t="s">
        <v>394</v>
      </c>
      <c r="I319" s="200"/>
      <c r="J319" s="200"/>
      <c r="K319" s="214">
        <f t="shared" si="45"/>
        <v>0</v>
      </c>
      <c r="L319" s="201">
        <f t="shared" si="46"/>
        <v>0</v>
      </c>
      <c r="M319" s="202"/>
      <c r="N319" s="202"/>
    </row>
    <row r="320" spans="1:14" ht="33.75" x14ac:dyDescent="0.25">
      <c r="A320" s="132" t="s">
        <v>1281</v>
      </c>
      <c r="B320" s="132" t="s">
        <v>1392</v>
      </c>
      <c r="C320" s="216" t="s">
        <v>1453</v>
      </c>
      <c r="D320" s="217" t="s">
        <v>389</v>
      </c>
      <c r="E320" s="218" t="s">
        <v>390</v>
      </c>
      <c r="F320" s="219"/>
      <c r="G320" s="220" t="s">
        <v>1281</v>
      </c>
      <c r="H320" s="199" t="s">
        <v>395</v>
      </c>
      <c r="I320" s="200"/>
      <c r="J320" s="200"/>
      <c r="K320" s="214">
        <f t="shared" si="45"/>
        <v>0</v>
      </c>
      <c r="L320" s="201">
        <f t="shared" si="46"/>
        <v>0</v>
      </c>
      <c r="M320" s="202"/>
      <c r="N320" s="202"/>
    </row>
    <row r="321" spans="1:14" ht="33.75" x14ac:dyDescent="0.25">
      <c r="A321" s="132" t="s">
        <v>1282</v>
      </c>
      <c r="B321" s="132" t="s">
        <v>1392</v>
      </c>
      <c r="C321" s="216" t="s">
        <v>1453</v>
      </c>
      <c r="D321" s="217" t="s">
        <v>389</v>
      </c>
      <c r="E321" s="218" t="s">
        <v>390</v>
      </c>
      <c r="F321" s="219"/>
      <c r="G321" s="220" t="s">
        <v>1282</v>
      </c>
      <c r="H321" s="199" t="s">
        <v>396</v>
      </c>
      <c r="I321" s="200"/>
      <c r="J321" s="200"/>
      <c r="K321" s="214">
        <f t="shared" si="45"/>
        <v>0</v>
      </c>
      <c r="L321" s="201">
        <f t="shared" si="46"/>
        <v>0</v>
      </c>
      <c r="M321" s="202"/>
      <c r="N321" s="202"/>
    </row>
    <row r="322" spans="1:14" ht="15" x14ac:dyDescent="0.25">
      <c r="A322" s="132" t="s">
        <v>397</v>
      </c>
      <c r="B322" s="132" t="s">
        <v>1392</v>
      </c>
      <c r="C322" s="216" t="s">
        <v>1453</v>
      </c>
      <c r="D322" s="217" t="s">
        <v>397</v>
      </c>
      <c r="E322" s="218" t="s">
        <v>398</v>
      </c>
      <c r="F322" s="219"/>
      <c r="G322" s="220" t="s">
        <v>397</v>
      </c>
      <c r="H322" s="199" t="s">
        <v>398</v>
      </c>
      <c r="I322" s="200"/>
      <c r="J322" s="200"/>
      <c r="K322" s="214">
        <f t="shared" ref="K322:K323" si="47">I322+J322</f>
        <v>0</v>
      </c>
      <c r="L322" s="201">
        <f t="shared" ref="L322:L323" si="48">I322+J322-K322</f>
        <v>0</v>
      </c>
      <c r="M322" s="202"/>
      <c r="N322" s="202"/>
    </row>
    <row r="323" spans="1:14" ht="33.75" x14ac:dyDescent="0.25">
      <c r="A323" s="132" t="s">
        <v>1283</v>
      </c>
      <c r="B323" s="132" t="s">
        <v>1392</v>
      </c>
      <c r="C323" s="216" t="s">
        <v>1453</v>
      </c>
      <c r="D323" s="217" t="s">
        <v>389</v>
      </c>
      <c r="E323" s="218" t="s">
        <v>390</v>
      </c>
      <c r="F323" s="219"/>
      <c r="G323" s="220" t="s">
        <v>1283</v>
      </c>
      <c r="H323" s="199" t="s">
        <v>399</v>
      </c>
      <c r="I323" s="200"/>
      <c r="J323" s="200"/>
      <c r="K323" s="214">
        <f t="shared" si="47"/>
        <v>0</v>
      </c>
      <c r="L323" s="201">
        <f t="shared" si="48"/>
        <v>0</v>
      </c>
      <c r="M323" s="202"/>
      <c r="N323" s="202"/>
    </row>
    <row r="324" spans="1:14" ht="33.75" x14ac:dyDescent="0.25">
      <c r="A324" s="132" t="s">
        <v>1284</v>
      </c>
      <c r="B324" s="132" t="s">
        <v>1383</v>
      </c>
      <c r="C324" s="216" t="s">
        <v>1453</v>
      </c>
      <c r="D324" s="217" t="s">
        <v>389</v>
      </c>
      <c r="E324" s="218" t="s">
        <v>390</v>
      </c>
      <c r="F324" s="219"/>
      <c r="G324" s="220" t="s">
        <v>1284</v>
      </c>
      <c r="H324" s="199" t="s">
        <v>400</v>
      </c>
      <c r="I324" s="200"/>
      <c r="J324" s="200"/>
      <c r="K324" s="190"/>
      <c r="L324" s="201">
        <f t="shared" si="38"/>
        <v>0</v>
      </c>
      <c r="M324" s="202"/>
      <c r="N324" s="202"/>
    </row>
    <row r="325" spans="1:14" ht="33.75" x14ac:dyDescent="0.25">
      <c r="A325" s="132" t="s">
        <v>1285</v>
      </c>
      <c r="B325" s="132" t="s">
        <v>1383</v>
      </c>
      <c r="C325" s="216" t="s">
        <v>1453</v>
      </c>
      <c r="D325" s="217" t="s">
        <v>389</v>
      </c>
      <c r="E325" s="218" t="s">
        <v>390</v>
      </c>
      <c r="F325" s="219"/>
      <c r="G325" s="220" t="s">
        <v>1285</v>
      </c>
      <c r="H325" s="199" t="s">
        <v>401</v>
      </c>
      <c r="I325" s="200"/>
      <c r="J325" s="200"/>
      <c r="K325" s="190"/>
      <c r="L325" s="201">
        <f t="shared" si="38"/>
        <v>0</v>
      </c>
      <c r="M325" s="202"/>
      <c r="N325" s="202"/>
    </row>
    <row r="326" spans="1:14" ht="33.75" x14ac:dyDescent="0.25">
      <c r="A326" s="132" t="s">
        <v>1286</v>
      </c>
      <c r="B326" s="132" t="s">
        <v>1383</v>
      </c>
      <c r="C326" s="216" t="s">
        <v>1453</v>
      </c>
      <c r="D326" s="217" t="s">
        <v>389</v>
      </c>
      <c r="E326" s="218" t="s">
        <v>390</v>
      </c>
      <c r="F326" s="219"/>
      <c r="G326" s="220" t="s">
        <v>1286</v>
      </c>
      <c r="H326" s="199" t="s">
        <v>402</v>
      </c>
      <c r="I326" s="200"/>
      <c r="J326" s="200"/>
      <c r="K326" s="190"/>
      <c r="L326" s="201">
        <f t="shared" si="38"/>
        <v>0</v>
      </c>
      <c r="M326" s="202"/>
      <c r="N326" s="202"/>
    </row>
    <row r="327" spans="1:14" ht="33.75" x14ac:dyDescent="0.25">
      <c r="A327" s="132" t="s">
        <v>1287</v>
      </c>
      <c r="B327" s="132" t="s">
        <v>1383</v>
      </c>
      <c r="C327" s="216" t="s">
        <v>1453</v>
      </c>
      <c r="D327" s="217" t="s">
        <v>389</v>
      </c>
      <c r="E327" s="218" t="s">
        <v>390</v>
      </c>
      <c r="F327" s="219"/>
      <c r="G327" s="220" t="s">
        <v>1287</v>
      </c>
      <c r="H327" s="199" t="s">
        <v>403</v>
      </c>
      <c r="I327" s="200"/>
      <c r="J327" s="200"/>
      <c r="K327" s="190"/>
      <c r="L327" s="201">
        <f t="shared" si="38"/>
        <v>0</v>
      </c>
      <c r="M327" s="202"/>
      <c r="N327" s="202"/>
    </row>
    <row r="328" spans="1:14" ht="33.75" x14ac:dyDescent="0.25">
      <c r="A328" s="132" t="s">
        <v>1288</v>
      </c>
      <c r="B328" s="132" t="s">
        <v>1392</v>
      </c>
      <c r="C328" s="216" t="s">
        <v>1453</v>
      </c>
      <c r="D328" s="217" t="s">
        <v>389</v>
      </c>
      <c r="E328" s="218" t="s">
        <v>390</v>
      </c>
      <c r="F328" s="219"/>
      <c r="G328" s="220" t="s">
        <v>1288</v>
      </c>
      <c r="H328" s="199" t="s">
        <v>404</v>
      </c>
      <c r="I328" s="200"/>
      <c r="J328" s="200"/>
      <c r="K328" s="214">
        <f t="shared" ref="K328:K330" si="49">I328+J328</f>
        <v>0</v>
      </c>
      <c r="L328" s="201">
        <f t="shared" ref="L328:L330" si="50">I328+J328-K328</f>
        <v>0</v>
      </c>
      <c r="M328" s="202"/>
      <c r="N328" s="202"/>
    </row>
    <row r="329" spans="1:14" ht="33.75" x14ac:dyDescent="0.25">
      <c r="A329" s="132" t="s">
        <v>1289</v>
      </c>
      <c r="B329" s="132" t="s">
        <v>1392</v>
      </c>
      <c r="C329" s="216" t="s">
        <v>1453</v>
      </c>
      <c r="D329" s="217" t="s">
        <v>389</v>
      </c>
      <c r="E329" s="218" t="s">
        <v>390</v>
      </c>
      <c r="F329" s="219"/>
      <c r="G329" s="220" t="s">
        <v>1289</v>
      </c>
      <c r="H329" s="199" t="s">
        <v>405</v>
      </c>
      <c r="I329" s="200"/>
      <c r="J329" s="200"/>
      <c r="K329" s="214">
        <f t="shared" si="49"/>
        <v>0</v>
      </c>
      <c r="L329" s="201">
        <f t="shared" si="50"/>
        <v>0</v>
      </c>
      <c r="M329" s="202"/>
      <c r="N329" s="202"/>
    </row>
    <row r="330" spans="1:14" ht="33.75" x14ac:dyDescent="0.25">
      <c r="A330" s="132" t="s">
        <v>1290</v>
      </c>
      <c r="B330" s="132" t="s">
        <v>1392</v>
      </c>
      <c r="C330" s="216" t="s">
        <v>1453</v>
      </c>
      <c r="D330" s="217" t="s">
        <v>389</v>
      </c>
      <c r="E330" s="218" t="s">
        <v>390</v>
      </c>
      <c r="F330" s="219"/>
      <c r="G330" s="220" t="s">
        <v>1290</v>
      </c>
      <c r="H330" s="199" t="s">
        <v>406</v>
      </c>
      <c r="I330" s="200"/>
      <c r="J330" s="200"/>
      <c r="K330" s="214">
        <f t="shared" si="49"/>
        <v>0</v>
      </c>
      <c r="L330" s="201">
        <f t="shared" si="50"/>
        <v>0</v>
      </c>
      <c r="M330" s="202"/>
      <c r="N330" s="202"/>
    </row>
    <row r="331" spans="1:14" ht="33.75" x14ac:dyDescent="0.25">
      <c r="A331" s="132" t="s">
        <v>1291</v>
      </c>
      <c r="B331" s="132" t="s">
        <v>1392</v>
      </c>
      <c r="C331" s="216" t="s">
        <v>1453</v>
      </c>
      <c r="D331" s="217" t="s">
        <v>389</v>
      </c>
      <c r="E331" s="218" t="s">
        <v>390</v>
      </c>
      <c r="F331" s="219"/>
      <c r="G331" s="220" t="s">
        <v>1291</v>
      </c>
      <c r="H331" s="199" t="s">
        <v>407</v>
      </c>
      <c r="I331" s="200"/>
      <c r="J331" s="200"/>
      <c r="K331" s="214">
        <f>I331+J331</f>
        <v>0</v>
      </c>
      <c r="L331" s="201">
        <f t="shared" si="38"/>
        <v>0</v>
      </c>
      <c r="M331" s="202"/>
      <c r="N331" s="202"/>
    </row>
    <row r="332" spans="1:14" ht="33.75" x14ac:dyDescent="0.25">
      <c r="A332" s="132">
        <v>70825</v>
      </c>
      <c r="B332" s="132" t="s">
        <v>1392</v>
      </c>
      <c r="C332" s="216" t="s">
        <v>1453</v>
      </c>
      <c r="D332" s="217" t="s">
        <v>389</v>
      </c>
      <c r="E332" s="218" t="s">
        <v>390</v>
      </c>
      <c r="F332" s="219"/>
      <c r="G332" s="220" t="s">
        <v>1483</v>
      </c>
      <c r="H332" s="199" t="s">
        <v>1484</v>
      </c>
      <c r="I332" s="200"/>
      <c r="J332" s="200"/>
      <c r="K332" s="214">
        <f>I332+J332</f>
        <v>0</v>
      </c>
      <c r="L332" s="201">
        <f t="shared" ref="L332" si="51">I332+J332-K332</f>
        <v>0</v>
      </c>
      <c r="M332" s="202"/>
      <c r="N332" s="202"/>
    </row>
    <row r="333" spans="1:14" ht="33.75" x14ac:dyDescent="0.25">
      <c r="A333" s="132" t="s">
        <v>1292</v>
      </c>
      <c r="B333" s="132" t="s">
        <v>1392</v>
      </c>
      <c r="C333" s="216" t="s">
        <v>1453</v>
      </c>
      <c r="D333" s="217" t="s">
        <v>389</v>
      </c>
      <c r="E333" s="218" t="s">
        <v>390</v>
      </c>
      <c r="F333" s="219"/>
      <c r="G333" s="220" t="s">
        <v>1292</v>
      </c>
      <c r="H333" s="199" t="s">
        <v>408</v>
      </c>
      <c r="I333" s="200"/>
      <c r="J333" s="200"/>
      <c r="K333" s="214">
        <f t="shared" ref="K333:K336" si="52">I333+J333</f>
        <v>0</v>
      </c>
      <c r="L333" s="201">
        <f t="shared" ref="L333:L336" si="53">I333+J333-K333</f>
        <v>0</v>
      </c>
      <c r="M333" s="202"/>
      <c r="N333" s="202"/>
    </row>
    <row r="334" spans="1:14" ht="33.75" x14ac:dyDescent="0.25">
      <c r="A334" s="132" t="s">
        <v>1293</v>
      </c>
      <c r="B334" s="132" t="s">
        <v>1392</v>
      </c>
      <c r="C334" s="216" t="s">
        <v>1453</v>
      </c>
      <c r="D334" s="217" t="s">
        <v>389</v>
      </c>
      <c r="E334" s="218" t="s">
        <v>390</v>
      </c>
      <c r="F334" s="219"/>
      <c r="G334" s="220" t="s">
        <v>1293</v>
      </c>
      <c r="H334" s="199" t="s">
        <v>409</v>
      </c>
      <c r="I334" s="200"/>
      <c r="J334" s="200"/>
      <c r="K334" s="214">
        <f t="shared" si="52"/>
        <v>0</v>
      </c>
      <c r="L334" s="201">
        <f t="shared" si="53"/>
        <v>0</v>
      </c>
      <c r="M334" s="202"/>
      <c r="N334" s="202"/>
    </row>
    <row r="335" spans="1:14" ht="33.75" x14ac:dyDescent="0.25">
      <c r="A335" s="132" t="s">
        <v>1294</v>
      </c>
      <c r="B335" s="132" t="s">
        <v>1392</v>
      </c>
      <c r="C335" s="216" t="s">
        <v>1453</v>
      </c>
      <c r="D335" s="217" t="s">
        <v>389</v>
      </c>
      <c r="E335" s="218" t="s">
        <v>390</v>
      </c>
      <c r="F335" s="219"/>
      <c r="G335" s="220" t="s">
        <v>1294</v>
      </c>
      <c r="H335" s="199" t="s">
        <v>410</v>
      </c>
      <c r="I335" s="200"/>
      <c r="J335" s="200"/>
      <c r="K335" s="214">
        <f t="shared" si="52"/>
        <v>0</v>
      </c>
      <c r="L335" s="201">
        <f t="shared" si="53"/>
        <v>0</v>
      </c>
      <c r="M335" s="202"/>
      <c r="N335" s="202"/>
    </row>
    <row r="336" spans="1:14" ht="15" x14ac:dyDescent="0.25">
      <c r="A336" s="132" t="s">
        <v>411</v>
      </c>
      <c r="B336" s="132" t="s">
        <v>1392</v>
      </c>
      <c r="C336" s="216" t="s">
        <v>1453</v>
      </c>
      <c r="D336" s="217" t="s">
        <v>411</v>
      </c>
      <c r="E336" s="218" t="s">
        <v>412</v>
      </c>
      <c r="F336" s="219"/>
      <c r="G336" s="220" t="s">
        <v>411</v>
      </c>
      <c r="H336" s="199" t="s">
        <v>412</v>
      </c>
      <c r="I336" s="200"/>
      <c r="J336" s="200"/>
      <c r="K336" s="214">
        <f t="shared" si="52"/>
        <v>0</v>
      </c>
      <c r="L336" s="201">
        <f t="shared" si="53"/>
        <v>0</v>
      </c>
      <c r="M336" s="202"/>
      <c r="N336" s="202"/>
    </row>
    <row r="337" spans="1:14" ht="33.75" x14ac:dyDescent="0.25">
      <c r="A337" s="132" t="s">
        <v>1295</v>
      </c>
      <c r="B337" s="132" t="s">
        <v>1392</v>
      </c>
      <c r="C337" s="216" t="s">
        <v>1453</v>
      </c>
      <c r="D337" s="217" t="s">
        <v>389</v>
      </c>
      <c r="E337" s="218" t="s">
        <v>390</v>
      </c>
      <c r="F337" s="219"/>
      <c r="G337" s="220" t="s">
        <v>1295</v>
      </c>
      <c r="H337" s="199" t="s">
        <v>413</v>
      </c>
      <c r="I337" s="200"/>
      <c r="J337" s="200"/>
      <c r="K337" s="214">
        <f t="shared" ref="K337" si="54">I337+J337</f>
        <v>0</v>
      </c>
      <c r="L337" s="201">
        <f t="shared" ref="L337" si="55">I337+J337-K337</f>
        <v>0</v>
      </c>
      <c r="M337" s="202"/>
      <c r="N337" s="202"/>
    </row>
    <row r="338" spans="1:14" ht="15" x14ac:dyDescent="0.25">
      <c r="A338" s="132" t="s">
        <v>414</v>
      </c>
      <c r="B338" s="132" t="s">
        <v>1383</v>
      </c>
      <c r="C338" s="216" t="s">
        <v>1453</v>
      </c>
      <c r="D338" s="217" t="s">
        <v>414</v>
      </c>
      <c r="E338" s="218" t="s">
        <v>415</v>
      </c>
      <c r="F338" s="219"/>
      <c r="G338" s="220" t="s">
        <v>414</v>
      </c>
      <c r="H338" s="199" t="s">
        <v>416</v>
      </c>
      <c r="I338" s="200"/>
      <c r="J338" s="200"/>
      <c r="K338" s="190"/>
      <c r="L338" s="201">
        <f t="shared" si="38"/>
        <v>0</v>
      </c>
      <c r="M338" s="202"/>
      <c r="N338" s="202"/>
    </row>
    <row r="339" spans="1:14" ht="15" x14ac:dyDescent="0.25">
      <c r="A339" s="132" t="s">
        <v>417</v>
      </c>
      <c r="B339" s="132" t="s">
        <v>1383</v>
      </c>
      <c r="C339" s="216" t="s">
        <v>1453</v>
      </c>
      <c r="D339" s="217" t="s">
        <v>417</v>
      </c>
      <c r="E339" s="218" t="s">
        <v>418</v>
      </c>
      <c r="F339" s="219"/>
      <c r="G339" s="220" t="s">
        <v>417</v>
      </c>
      <c r="H339" s="199" t="s">
        <v>418</v>
      </c>
      <c r="I339" s="200"/>
      <c r="J339" s="200"/>
      <c r="K339" s="190"/>
      <c r="L339" s="201">
        <f t="shared" si="38"/>
        <v>0</v>
      </c>
      <c r="M339" s="202"/>
      <c r="N339" s="202"/>
    </row>
    <row r="340" spans="1:14" ht="15" x14ac:dyDescent="0.25">
      <c r="A340" s="132" t="s">
        <v>1296</v>
      </c>
      <c r="B340" s="132" t="s">
        <v>1383</v>
      </c>
      <c r="C340" s="216" t="s">
        <v>1449</v>
      </c>
      <c r="D340" s="217" t="s">
        <v>419</v>
      </c>
      <c r="E340" s="218" t="s">
        <v>420</v>
      </c>
      <c r="F340" s="219"/>
      <c r="G340" s="220" t="s">
        <v>1296</v>
      </c>
      <c r="H340" s="199" t="s">
        <v>421</v>
      </c>
      <c r="I340" s="200"/>
      <c r="J340" s="200"/>
      <c r="K340" s="200"/>
      <c r="L340" s="201">
        <f t="shared" si="38"/>
        <v>0</v>
      </c>
      <c r="M340" s="202"/>
      <c r="N340" s="202"/>
    </row>
    <row r="341" spans="1:14" ht="15" x14ac:dyDescent="0.25">
      <c r="A341" s="132" t="s">
        <v>1297</v>
      </c>
      <c r="B341" s="132" t="s">
        <v>1383</v>
      </c>
      <c r="C341" s="216" t="s">
        <v>1453</v>
      </c>
      <c r="D341" s="217" t="s">
        <v>419</v>
      </c>
      <c r="E341" s="218" t="s">
        <v>420</v>
      </c>
      <c r="F341" s="219"/>
      <c r="G341" s="220" t="s">
        <v>1297</v>
      </c>
      <c r="H341" s="199" t="s">
        <v>422</v>
      </c>
      <c r="I341" s="200"/>
      <c r="J341" s="200"/>
      <c r="K341" s="190"/>
      <c r="L341" s="201">
        <f t="shared" si="38"/>
        <v>0</v>
      </c>
      <c r="M341" s="202"/>
      <c r="N341" s="202"/>
    </row>
    <row r="342" spans="1:14" ht="15" x14ac:dyDescent="0.25">
      <c r="A342" s="132" t="s">
        <v>1298</v>
      </c>
      <c r="B342" s="132" t="s">
        <v>1392</v>
      </c>
      <c r="C342" s="216" t="s">
        <v>1453</v>
      </c>
      <c r="D342" s="217" t="s">
        <v>419</v>
      </c>
      <c r="E342" s="218" t="s">
        <v>420</v>
      </c>
      <c r="F342" s="219"/>
      <c r="G342" s="220" t="s">
        <v>1298</v>
      </c>
      <c r="H342" s="199" t="s">
        <v>423</v>
      </c>
      <c r="I342" s="200"/>
      <c r="J342" s="200"/>
      <c r="K342" s="214">
        <f>I342+J342</f>
        <v>0</v>
      </c>
      <c r="L342" s="201">
        <f t="shared" si="38"/>
        <v>0</v>
      </c>
      <c r="M342" s="202"/>
      <c r="N342" s="202"/>
    </row>
    <row r="343" spans="1:14" ht="15" x14ac:dyDescent="0.25">
      <c r="A343" s="132" t="s">
        <v>1299</v>
      </c>
      <c r="B343" s="132" t="s">
        <v>1392</v>
      </c>
      <c r="C343" s="216" t="s">
        <v>1453</v>
      </c>
      <c r="D343" s="217" t="s">
        <v>419</v>
      </c>
      <c r="E343" s="218" t="s">
        <v>420</v>
      </c>
      <c r="F343" s="219"/>
      <c r="G343" s="220" t="s">
        <v>1299</v>
      </c>
      <c r="H343" s="199" t="s">
        <v>424</v>
      </c>
      <c r="I343" s="200"/>
      <c r="J343" s="200"/>
      <c r="K343" s="214">
        <f>I343+J343</f>
        <v>0</v>
      </c>
      <c r="L343" s="201">
        <f t="shared" si="38"/>
        <v>0</v>
      </c>
      <c r="M343" s="202"/>
      <c r="N343" s="202"/>
    </row>
    <row r="344" spans="1:14" ht="15" x14ac:dyDescent="0.25">
      <c r="A344" s="132" t="s">
        <v>1300</v>
      </c>
      <c r="B344" s="132" t="s">
        <v>1383</v>
      </c>
      <c r="C344" s="216" t="s">
        <v>1453</v>
      </c>
      <c r="D344" s="217" t="s">
        <v>419</v>
      </c>
      <c r="E344" s="218" t="s">
        <v>420</v>
      </c>
      <c r="F344" s="219"/>
      <c r="G344" s="220" t="s">
        <v>1300</v>
      </c>
      <c r="H344" s="199" t="s">
        <v>425</v>
      </c>
      <c r="I344" s="200"/>
      <c r="J344" s="200"/>
      <c r="K344" s="190"/>
      <c r="L344" s="201">
        <f t="shared" si="38"/>
        <v>0</v>
      </c>
      <c r="M344" s="202"/>
      <c r="N344" s="202"/>
    </row>
    <row r="345" spans="1:14" ht="22.5" x14ac:dyDescent="0.25">
      <c r="A345" s="132" t="s">
        <v>1301</v>
      </c>
      <c r="B345" s="132" t="s">
        <v>1383</v>
      </c>
      <c r="C345" s="216" t="s">
        <v>1453</v>
      </c>
      <c r="D345" s="217" t="s">
        <v>419</v>
      </c>
      <c r="E345" s="218" t="s">
        <v>420</v>
      </c>
      <c r="F345" s="219"/>
      <c r="G345" s="220" t="s">
        <v>1301</v>
      </c>
      <c r="H345" s="199" t="s">
        <v>426</v>
      </c>
      <c r="I345" s="200"/>
      <c r="J345" s="200"/>
      <c r="K345" s="200"/>
      <c r="L345" s="201">
        <f t="shared" si="38"/>
        <v>0</v>
      </c>
      <c r="M345" s="202"/>
      <c r="N345" s="202"/>
    </row>
    <row r="346" spans="1:14" ht="22.5" x14ac:dyDescent="0.25">
      <c r="A346" s="132" t="s">
        <v>1302</v>
      </c>
      <c r="B346" s="132" t="s">
        <v>1383</v>
      </c>
      <c r="C346" s="216" t="s">
        <v>1453</v>
      </c>
      <c r="D346" s="217" t="s">
        <v>419</v>
      </c>
      <c r="E346" s="218" t="s">
        <v>420</v>
      </c>
      <c r="F346" s="219"/>
      <c r="G346" s="220" t="s">
        <v>1302</v>
      </c>
      <c r="H346" s="199" t="s">
        <v>427</v>
      </c>
      <c r="I346" s="200"/>
      <c r="J346" s="200"/>
      <c r="K346" s="190"/>
      <c r="L346" s="201">
        <f t="shared" si="38"/>
        <v>0</v>
      </c>
      <c r="M346" s="202"/>
      <c r="N346" s="202"/>
    </row>
    <row r="347" spans="1:14" ht="15" x14ac:dyDescent="0.25">
      <c r="A347" s="132" t="s">
        <v>1303</v>
      </c>
      <c r="B347" s="132" t="s">
        <v>1383</v>
      </c>
      <c r="C347" s="216" t="s">
        <v>1453</v>
      </c>
      <c r="D347" s="217" t="s">
        <v>419</v>
      </c>
      <c r="E347" s="218" t="s">
        <v>420</v>
      </c>
      <c r="F347" s="219"/>
      <c r="G347" s="220" t="s">
        <v>1303</v>
      </c>
      <c r="H347" s="199" t="s">
        <v>428</v>
      </c>
      <c r="I347" s="200"/>
      <c r="J347" s="200"/>
      <c r="K347" s="200"/>
      <c r="L347" s="201">
        <f t="shared" si="38"/>
        <v>0</v>
      </c>
      <c r="M347" s="202"/>
      <c r="N347" s="202"/>
    </row>
    <row r="348" spans="1:14" ht="22.5" x14ac:dyDescent="0.25">
      <c r="A348" s="132" t="s">
        <v>1304</v>
      </c>
      <c r="B348" s="132" t="s">
        <v>1392</v>
      </c>
      <c r="C348" s="216" t="s">
        <v>1453</v>
      </c>
      <c r="D348" s="217" t="s">
        <v>419</v>
      </c>
      <c r="E348" s="218" t="s">
        <v>420</v>
      </c>
      <c r="F348" s="219"/>
      <c r="G348" s="220" t="s">
        <v>1304</v>
      </c>
      <c r="H348" s="199" t="s">
        <v>429</v>
      </c>
      <c r="I348" s="200"/>
      <c r="J348" s="200"/>
      <c r="K348" s="214">
        <f>I348+J348</f>
        <v>0</v>
      </c>
      <c r="L348" s="201">
        <f t="shared" si="38"/>
        <v>0</v>
      </c>
      <c r="M348" s="202"/>
      <c r="N348" s="202"/>
    </row>
    <row r="349" spans="1:14" ht="15" x14ac:dyDescent="0.25">
      <c r="A349" s="132" t="s">
        <v>1305</v>
      </c>
      <c r="B349" s="132" t="s">
        <v>1383</v>
      </c>
      <c r="C349" s="216" t="s">
        <v>1453</v>
      </c>
      <c r="D349" s="217" t="s">
        <v>419</v>
      </c>
      <c r="E349" s="218" t="s">
        <v>420</v>
      </c>
      <c r="F349" s="219"/>
      <c r="G349" s="220" t="s">
        <v>1305</v>
      </c>
      <c r="H349" s="199" t="s">
        <v>430</v>
      </c>
      <c r="I349" s="200"/>
      <c r="J349" s="200"/>
      <c r="K349" s="190"/>
      <c r="L349" s="201">
        <f t="shared" si="38"/>
        <v>0</v>
      </c>
      <c r="M349" s="202"/>
      <c r="N349" s="202"/>
    </row>
    <row r="350" spans="1:14" ht="15" x14ac:dyDescent="0.25">
      <c r="A350" s="132" t="s">
        <v>1306</v>
      </c>
      <c r="B350" s="132" t="s">
        <v>1383</v>
      </c>
      <c r="C350" s="216" t="s">
        <v>1453</v>
      </c>
      <c r="D350" s="217" t="s">
        <v>419</v>
      </c>
      <c r="E350" s="218" t="s">
        <v>420</v>
      </c>
      <c r="F350" s="219"/>
      <c r="G350" s="220" t="s">
        <v>1306</v>
      </c>
      <c r="H350" s="199" t="s">
        <v>431</v>
      </c>
      <c r="I350" s="200"/>
      <c r="J350" s="200"/>
      <c r="K350" s="200"/>
      <c r="L350" s="201">
        <f t="shared" si="38"/>
        <v>0</v>
      </c>
      <c r="M350" s="202"/>
      <c r="N350" s="202"/>
    </row>
    <row r="351" spans="1:14" ht="33.75" x14ac:dyDescent="0.25">
      <c r="A351" s="132" t="s">
        <v>1307</v>
      </c>
      <c r="B351" s="132" t="s">
        <v>1392</v>
      </c>
      <c r="C351" s="216" t="s">
        <v>1453</v>
      </c>
      <c r="D351" s="217" t="s">
        <v>432</v>
      </c>
      <c r="E351" s="218" t="s">
        <v>433</v>
      </c>
      <c r="F351" s="219"/>
      <c r="G351" s="220" t="s">
        <v>1307</v>
      </c>
      <c r="H351" s="199" t="s">
        <v>434</v>
      </c>
      <c r="I351" s="200"/>
      <c r="J351" s="200"/>
      <c r="K351" s="214">
        <f t="shared" ref="K351:K353" si="56">I351+J351</f>
        <v>0</v>
      </c>
      <c r="L351" s="201">
        <f t="shared" si="38"/>
        <v>0</v>
      </c>
      <c r="M351" s="202"/>
      <c r="N351" s="202"/>
    </row>
    <row r="352" spans="1:14" ht="15" x14ac:dyDescent="0.25">
      <c r="A352" s="132" t="s">
        <v>1308</v>
      </c>
      <c r="B352" s="132" t="s">
        <v>1392</v>
      </c>
      <c r="C352" s="216" t="s">
        <v>1453</v>
      </c>
      <c r="D352" s="217" t="s">
        <v>432</v>
      </c>
      <c r="E352" s="218" t="s">
        <v>433</v>
      </c>
      <c r="F352" s="219"/>
      <c r="G352" s="220" t="s">
        <v>1308</v>
      </c>
      <c r="H352" s="199" t="s">
        <v>435</v>
      </c>
      <c r="I352" s="200"/>
      <c r="J352" s="200"/>
      <c r="K352" s="214">
        <f t="shared" si="56"/>
        <v>0</v>
      </c>
      <c r="L352" s="201">
        <f t="shared" si="38"/>
        <v>0</v>
      </c>
      <c r="M352" s="202"/>
      <c r="N352" s="202"/>
    </row>
    <row r="353" spans="1:14" ht="15" x14ac:dyDescent="0.25">
      <c r="A353" s="132" t="s">
        <v>1309</v>
      </c>
      <c r="B353" s="132" t="s">
        <v>1392</v>
      </c>
      <c r="C353" s="216" t="s">
        <v>1453</v>
      </c>
      <c r="D353" s="217" t="s">
        <v>432</v>
      </c>
      <c r="E353" s="218" t="s">
        <v>433</v>
      </c>
      <c r="F353" s="219"/>
      <c r="G353" s="220" t="s">
        <v>1309</v>
      </c>
      <c r="H353" s="199" t="s">
        <v>436</v>
      </c>
      <c r="I353" s="200"/>
      <c r="J353" s="200"/>
      <c r="K353" s="214">
        <f t="shared" si="56"/>
        <v>0</v>
      </c>
      <c r="L353" s="201">
        <f t="shared" si="38"/>
        <v>0</v>
      </c>
      <c r="M353" s="202"/>
      <c r="N353" s="202"/>
    </row>
    <row r="354" spans="1:14" ht="15" x14ac:dyDescent="0.25">
      <c r="A354" s="132" t="s">
        <v>1310</v>
      </c>
      <c r="B354" s="132" t="s">
        <v>1383</v>
      </c>
      <c r="C354" s="216" t="s">
        <v>1453</v>
      </c>
      <c r="D354" s="217" t="s">
        <v>432</v>
      </c>
      <c r="E354" s="218" t="s">
        <v>433</v>
      </c>
      <c r="F354" s="219"/>
      <c r="G354" s="220" t="s">
        <v>1310</v>
      </c>
      <c r="H354" s="199" t="s">
        <v>437</v>
      </c>
      <c r="I354" s="200"/>
      <c r="J354" s="200"/>
      <c r="K354" s="190"/>
      <c r="L354" s="201">
        <f t="shared" si="38"/>
        <v>0</v>
      </c>
      <c r="M354" s="202"/>
      <c r="N354" s="202"/>
    </row>
    <row r="355" spans="1:14" ht="15" x14ac:dyDescent="0.25">
      <c r="A355" s="132" t="s">
        <v>1311</v>
      </c>
      <c r="B355" s="132" t="s">
        <v>1383</v>
      </c>
      <c r="C355" s="216" t="s">
        <v>1453</v>
      </c>
      <c r="D355" s="217" t="s">
        <v>432</v>
      </c>
      <c r="E355" s="218" t="s">
        <v>433</v>
      </c>
      <c r="F355" s="219"/>
      <c r="G355" s="220" t="s">
        <v>1311</v>
      </c>
      <c r="H355" s="199" t="s">
        <v>438</v>
      </c>
      <c r="I355" s="200"/>
      <c r="J355" s="200"/>
      <c r="K355" s="190"/>
      <c r="L355" s="201">
        <f t="shared" si="38"/>
        <v>0</v>
      </c>
      <c r="M355" s="202"/>
      <c r="N355" s="202"/>
    </row>
    <row r="356" spans="1:14" ht="15" x14ac:dyDescent="0.25">
      <c r="A356" s="132" t="s">
        <v>1312</v>
      </c>
      <c r="B356" s="132" t="s">
        <v>1383</v>
      </c>
      <c r="C356" s="216" t="s">
        <v>1453</v>
      </c>
      <c r="D356" s="217" t="s">
        <v>432</v>
      </c>
      <c r="E356" s="218" t="s">
        <v>433</v>
      </c>
      <c r="F356" s="219"/>
      <c r="G356" s="220" t="s">
        <v>1312</v>
      </c>
      <c r="H356" s="199" t="s">
        <v>439</v>
      </c>
      <c r="I356" s="200"/>
      <c r="J356" s="200"/>
      <c r="K356" s="190"/>
      <c r="L356" s="201">
        <f t="shared" si="38"/>
        <v>0</v>
      </c>
      <c r="M356" s="202"/>
      <c r="N356" s="202"/>
    </row>
    <row r="357" spans="1:14" ht="15" x14ac:dyDescent="0.25">
      <c r="A357" s="132" t="s">
        <v>1313</v>
      </c>
      <c r="B357" s="132" t="s">
        <v>1383</v>
      </c>
      <c r="C357" s="216" t="s">
        <v>1453</v>
      </c>
      <c r="D357" s="217" t="s">
        <v>432</v>
      </c>
      <c r="E357" s="218" t="s">
        <v>433</v>
      </c>
      <c r="F357" s="219"/>
      <c r="G357" s="220" t="s">
        <v>1313</v>
      </c>
      <c r="H357" s="199" t="s">
        <v>440</v>
      </c>
      <c r="I357" s="200"/>
      <c r="J357" s="200"/>
      <c r="K357" s="190"/>
      <c r="L357" s="201">
        <f t="shared" si="38"/>
        <v>0</v>
      </c>
      <c r="M357" s="202"/>
      <c r="N357" s="202"/>
    </row>
    <row r="358" spans="1:14" ht="15" x14ac:dyDescent="0.25">
      <c r="A358" s="132" t="s">
        <v>1314</v>
      </c>
      <c r="B358" s="132" t="s">
        <v>1383</v>
      </c>
      <c r="C358" s="216" t="s">
        <v>1453</v>
      </c>
      <c r="D358" s="217" t="s">
        <v>432</v>
      </c>
      <c r="E358" s="218" t="s">
        <v>433</v>
      </c>
      <c r="F358" s="219"/>
      <c r="G358" s="220" t="s">
        <v>1314</v>
      </c>
      <c r="H358" s="199" t="s">
        <v>441</v>
      </c>
      <c r="I358" s="200"/>
      <c r="J358" s="200"/>
      <c r="K358" s="190"/>
      <c r="L358" s="201">
        <f t="shared" si="38"/>
        <v>0</v>
      </c>
      <c r="M358" s="202"/>
      <c r="N358" s="202"/>
    </row>
    <row r="359" spans="1:14" ht="15" x14ac:dyDescent="0.25">
      <c r="A359" s="132" t="s">
        <v>1315</v>
      </c>
      <c r="B359" s="132" t="s">
        <v>1383</v>
      </c>
      <c r="C359" s="216" t="s">
        <v>1453</v>
      </c>
      <c r="D359" s="217" t="s">
        <v>432</v>
      </c>
      <c r="E359" s="218" t="s">
        <v>433</v>
      </c>
      <c r="F359" s="219" t="s">
        <v>39</v>
      </c>
      <c r="G359" s="220" t="s">
        <v>1315</v>
      </c>
      <c r="H359" s="199" t="s">
        <v>442</v>
      </c>
      <c r="I359" s="200"/>
      <c r="J359" s="200"/>
      <c r="K359" s="190"/>
      <c r="L359" s="201">
        <f t="shared" si="38"/>
        <v>0</v>
      </c>
      <c r="M359" s="202"/>
      <c r="N359" s="202"/>
    </row>
    <row r="360" spans="1:14" ht="15" x14ac:dyDescent="0.25">
      <c r="A360" s="132" t="s">
        <v>1316</v>
      </c>
      <c r="B360" s="132" t="s">
        <v>1383</v>
      </c>
      <c r="C360" s="216" t="s">
        <v>1453</v>
      </c>
      <c r="D360" s="217" t="s">
        <v>432</v>
      </c>
      <c r="E360" s="218" t="s">
        <v>433</v>
      </c>
      <c r="F360" s="219" t="s">
        <v>39</v>
      </c>
      <c r="G360" s="220" t="s">
        <v>1316</v>
      </c>
      <c r="H360" s="199" t="s">
        <v>443</v>
      </c>
      <c r="I360" s="200"/>
      <c r="J360" s="200"/>
      <c r="K360" s="190"/>
      <c r="L360" s="201">
        <f t="shared" si="38"/>
        <v>0</v>
      </c>
      <c r="M360" s="202"/>
      <c r="N360" s="202"/>
    </row>
    <row r="361" spans="1:14" ht="15" x14ac:dyDescent="0.25">
      <c r="A361" s="132" t="s">
        <v>1317</v>
      </c>
      <c r="B361" s="132" t="s">
        <v>1383</v>
      </c>
      <c r="C361" s="216" t="s">
        <v>1453</v>
      </c>
      <c r="D361" s="217" t="s">
        <v>432</v>
      </c>
      <c r="E361" s="218" t="s">
        <v>433</v>
      </c>
      <c r="F361" s="219"/>
      <c r="G361" s="220" t="s">
        <v>1317</v>
      </c>
      <c r="H361" s="199" t="s">
        <v>444</v>
      </c>
      <c r="I361" s="200"/>
      <c r="J361" s="200"/>
      <c r="K361" s="190"/>
      <c r="L361" s="201">
        <f t="shared" si="38"/>
        <v>0</v>
      </c>
      <c r="M361" s="202"/>
      <c r="N361" s="202"/>
    </row>
    <row r="362" spans="1:14" ht="15" x14ac:dyDescent="0.25">
      <c r="A362" s="132" t="s">
        <v>1318</v>
      </c>
      <c r="B362" s="132" t="s">
        <v>1392</v>
      </c>
      <c r="C362" s="216" t="s">
        <v>1453</v>
      </c>
      <c r="D362" s="217" t="s">
        <v>445</v>
      </c>
      <c r="E362" s="218" t="s">
        <v>446</v>
      </c>
      <c r="F362" s="219"/>
      <c r="G362" s="220" t="s">
        <v>1318</v>
      </c>
      <c r="H362" s="199" t="s">
        <v>447</v>
      </c>
      <c r="I362" s="200"/>
      <c r="J362" s="200"/>
      <c r="K362" s="214">
        <f t="shared" ref="K362:K370" si="57">I362+J362</f>
        <v>0</v>
      </c>
      <c r="L362" s="201">
        <f t="shared" si="38"/>
        <v>0</v>
      </c>
      <c r="M362" s="202"/>
      <c r="N362" s="202"/>
    </row>
    <row r="363" spans="1:14" ht="15" x14ac:dyDescent="0.25">
      <c r="A363" s="132" t="s">
        <v>1319</v>
      </c>
      <c r="B363" s="132" t="s">
        <v>1392</v>
      </c>
      <c r="C363" s="216" t="s">
        <v>1453</v>
      </c>
      <c r="D363" s="217" t="s">
        <v>445</v>
      </c>
      <c r="E363" s="218" t="s">
        <v>446</v>
      </c>
      <c r="F363" s="219"/>
      <c r="G363" s="220" t="s">
        <v>1319</v>
      </c>
      <c r="H363" s="199" t="s">
        <v>448</v>
      </c>
      <c r="I363" s="200"/>
      <c r="J363" s="200"/>
      <c r="K363" s="214">
        <f t="shared" si="57"/>
        <v>0</v>
      </c>
      <c r="L363" s="201">
        <f t="shared" si="38"/>
        <v>0</v>
      </c>
      <c r="M363" s="202"/>
      <c r="N363" s="202"/>
    </row>
    <row r="364" spans="1:14" ht="15" x14ac:dyDescent="0.25">
      <c r="A364" s="132" t="s">
        <v>1320</v>
      </c>
      <c r="B364" s="132" t="s">
        <v>1392</v>
      </c>
      <c r="C364" s="216" t="s">
        <v>1453</v>
      </c>
      <c r="D364" s="217" t="s">
        <v>445</v>
      </c>
      <c r="E364" s="218" t="s">
        <v>446</v>
      </c>
      <c r="F364" s="219" t="s">
        <v>39</v>
      </c>
      <c r="G364" s="220" t="s">
        <v>1320</v>
      </c>
      <c r="H364" s="199" t="s">
        <v>449</v>
      </c>
      <c r="I364" s="200"/>
      <c r="J364" s="200"/>
      <c r="K364" s="214">
        <f t="shared" si="57"/>
        <v>0</v>
      </c>
      <c r="L364" s="201">
        <f t="shared" si="38"/>
        <v>0</v>
      </c>
      <c r="M364" s="202"/>
      <c r="N364" s="202"/>
    </row>
    <row r="365" spans="1:14" ht="15" x14ac:dyDescent="0.25">
      <c r="A365" s="132" t="s">
        <v>1321</v>
      </c>
      <c r="B365" s="132" t="s">
        <v>1392</v>
      </c>
      <c r="C365" s="216" t="s">
        <v>1453</v>
      </c>
      <c r="D365" s="217" t="s">
        <v>445</v>
      </c>
      <c r="E365" s="218" t="s">
        <v>446</v>
      </c>
      <c r="F365" s="219"/>
      <c r="G365" s="220" t="s">
        <v>1321</v>
      </c>
      <c r="H365" s="199" t="s">
        <v>450</v>
      </c>
      <c r="I365" s="200"/>
      <c r="J365" s="200"/>
      <c r="K365" s="214">
        <f t="shared" si="57"/>
        <v>0</v>
      </c>
      <c r="L365" s="201">
        <f t="shared" si="38"/>
        <v>0</v>
      </c>
      <c r="M365" s="202"/>
      <c r="N365" s="202"/>
    </row>
    <row r="366" spans="1:14" ht="15" x14ac:dyDescent="0.25">
      <c r="A366" s="132" t="s">
        <v>1322</v>
      </c>
      <c r="B366" s="132" t="s">
        <v>1392</v>
      </c>
      <c r="C366" s="216" t="s">
        <v>1453</v>
      </c>
      <c r="D366" s="217" t="s">
        <v>445</v>
      </c>
      <c r="E366" s="218" t="s">
        <v>446</v>
      </c>
      <c r="F366" s="219"/>
      <c r="G366" s="220" t="s">
        <v>1322</v>
      </c>
      <c r="H366" s="199" t="s">
        <v>451</v>
      </c>
      <c r="I366" s="200"/>
      <c r="J366" s="200"/>
      <c r="K366" s="214">
        <f t="shared" si="57"/>
        <v>0</v>
      </c>
      <c r="L366" s="201">
        <f t="shared" si="38"/>
        <v>0</v>
      </c>
      <c r="M366" s="202"/>
      <c r="N366" s="202"/>
    </row>
    <row r="367" spans="1:14" ht="15" x14ac:dyDescent="0.25">
      <c r="A367" s="132" t="s">
        <v>1323</v>
      </c>
      <c r="B367" s="132" t="s">
        <v>1392</v>
      </c>
      <c r="C367" s="216" t="s">
        <v>1453</v>
      </c>
      <c r="D367" s="217" t="s">
        <v>445</v>
      </c>
      <c r="E367" s="218" t="s">
        <v>446</v>
      </c>
      <c r="F367" s="219"/>
      <c r="G367" s="220" t="s">
        <v>1323</v>
      </c>
      <c r="H367" s="199" t="s">
        <v>452</v>
      </c>
      <c r="I367" s="200"/>
      <c r="J367" s="200"/>
      <c r="K367" s="214">
        <f t="shared" si="57"/>
        <v>0</v>
      </c>
      <c r="L367" s="201">
        <f t="shared" si="38"/>
        <v>0</v>
      </c>
      <c r="M367" s="202"/>
      <c r="N367" s="202"/>
    </row>
    <row r="368" spans="1:14" ht="15" x14ac:dyDescent="0.25">
      <c r="A368" s="132" t="s">
        <v>1324</v>
      </c>
      <c r="B368" s="132" t="s">
        <v>1392</v>
      </c>
      <c r="C368" s="216" t="s">
        <v>1453</v>
      </c>
      <c r="D368" s="217" t="s">
        <v>445</v>
      </c>
      <c r="E368" s="218" t="s">
        <v>446</v>
      </c>
      <c r="F368" s="219"/>
      <c r="G368" s="220" t="s">
        <v>1324</v>
      </c>
      <c r="H368" s="199" t="s">
        <v>453</v>
      </c>
      <c r="I368" s="200"/>
      <c r="J368" s="200"/>
      <c r="K368" s="214">
        <f t="shared" si="57"/>
        <v>0</v>
      </c>
      <c r="L368" s="201">
        <f t="shared" si="38"/>
        <v>0</v>
      </c>
      <c r="M368" s="202"/>
      <c r="N368" s="202"/>
    </row>
    <row r="369" spans="1:14" ht="15" x14ac:dyDescent="0.25">
      <c r="A369" s="132" t="s">
        <v>1325</v>
      </c>
      <c r="B369" s="132" t="s">
        <v>1392</v>
      </c>
      <c r="C369" s="216" t="s">
        <v>1453</v>
      </c>
      <c r="D369" s="217" t="s">
        <v>445</v>
      </c>
      <c r="E369" s="218" t="s">
        <v>446</v>
      </c>
      <c r="F369" s="219"/>
      <c r="G369" s="220" t="s">
        <v>1325</v>
      </c>
      <c r="H369" s="199" t="s">
        <v>454</v>
      </c>
      <c r="I369" s="200"/>
      <c r="J369" s="200"/>
      <c r="K369" s="214">
        <f t="shared" si="57"/>
        <v>0</v>
      </c>
      <c r="L369" s="201">
        <f t="shared" si="38"/>
        <v>0</v>
      </c>
      <c r="M369" s="202"/>
      <c r="N369" s="202"/>
    </row>
    <row r="370" spans="1:14" ht="15" x14ac:dyDescent="0.25">
      <c r="A370" s="132" t="s">
        <v>1326</v>
      </c>
      <c r="B370" s="132" t="s">
        <v>1392</v>
      </c>
      <c r="C370" s="216" t="s">
        <v>1453</v>
      </c>
      <c r="D370" s="217" t="s">
        <v>455</v>
      </c>
      <c r="E370" s="218" t="s">
        <v>456</v>
      </c>
      <c r="F370" s="219"/>
      <c r="G370" s="220" t="s">
        <v>1326</v>
      </c>
      <c r="H370" s="199" t="s">
        <v>457</v>
      </c>
      <c r="I370" s="200"/>
      <c r="J370" s="200"/>
      <c r="K370" s="214">
        <f t="shared" si="57"/>
        <v>0</v>
      </c>
      <c r="L370" s="201">
        <f t="shared" si="38"/>
        <v>0</v>
      </c>
      <c r="M370" s="202"/>
      <c r="N370" s="202"/>
    </row>
    <row r="371" spans="1:14" ht="15" x14ac:dyDescent="0.25">
      <c r="A371" s="132" t="s">
        <v>532</v>
      </c>
      <c r="B371" s="132" t="s">
        <v>1383</v>
      </c>
      <c r="C371" s="216" t="s">
        <v>1453</v>
      </c>
      <c r="D371" s="217" t="s">
        <v>455</v>
      </c>
      <c r="E371" s="218" t="s">
        <v>456</v>
      </c>
      <c r="F371" s="219"/>
      <c r="G371" s="220" t="s">
        <v>532</v>
      </c>
      <c r="H371" s="199" t="s">
        <v>533</v>
      </c>
      <c r="I371" s="200"/>
      <c r="J371" s="200"/>
      <c r="K371" s="200"/>
      <c r="L371" s="201">
        <f t="shared" si="38"/>
        <v>0</v>
      </c>
      <c r="M371" s="202"/>
      <c r="N371" s="202"/>
    </row>
    <row r="372" spans="1:14" ht="15" x14ac:dyDescent="0.25">
      <c r="A372" s="132" t="s">
        <v>1327</v>
      </c>
      <c r="B372" s="132" t="s">
        <v>1392</v>
      </c>
      <c r="C372" s="216" t="s">
        <v>1453</v>
      </c>
      <c r="D372" s="217" t="s">
        <v>455</v>
      </c>
      <c r="E372" s="218" t="s">
        <v>456</v>
      </c>
      <c r="F372" s="219"/>
      <c r="G372" s="220" t="s">
        <v>1327</v>
      </c>
      <c r="H372" s="199" t="s">
        <v>458</v>
      </c>
      <c r="I372" s="200"/>
      <c r="J372" s="200"/>
      <c r="K372" s="214">
        <f t="shared" ref="K372:K373" si="58">I372+J372</f>
        <v>0</v>
      </c>
      <c r="L372" s="201">
        <f t="shared" si="38"/>
        <v>0</v>
      </c>
      <c r="M372" s="202"/>
      <c r="N372" s="202"/>
    </row>
    <row r="373" spans="1:14" ht="15" x14ac:dyDescent="0.25">
      <c r="A373" s="132" t="s">
        <v>1328</v>
      </c>
      <c r="B373" s="132" t="s">
        <v>1392</v>
      </c>
      <c r="C373" s="216" t="s">
        <v>1453</v>
      </c>
      <c r="D373" s="217" t="s">
        <v>455</v>
      </c>
      <c r="E373" s="218" t="s">
        <v>456</v>
      </c>
      <c r="F373" s="219"/>
      <c r="G373" s="220" t="s">
        <v>1328</v>
      </c>
      <c r="H373" s="199" t="s">
        <v>459</v>
      </c>
      <c r="I373" s="200"/>
      <c r="J373" s="200"/>
      <c r="K373" s="214">
        <f t="shared" si="58"/>
        <v>0</v>
      </c>
      <c r="L373" s="201">
        <f t="shared" si="38"/>
        <v>0</v>
      </c>
      <c r="M373" s="202"/>
      <c r="N373" s="202"/>
    </row>
    <row r="374" spans="1:14" ht="22.5" x14ac:dyDescent="0.25">
      <c r="A374" s="132" t="s">
        <v>1329</v>
      </c>
      <c r="B374" s="132" t="s">
        <v>1383</v>
      </c>
      <c r="C374" s="216" t="s">
        <v>1453</v>
      </c>
      <c r="D374" s="217" t="s">
        <v>455</v>
      </c>
      <c r="E374" s="218" t="s">
        <v>456</v>
      </c>
      <c r="F374" s="219"/>
      <c r="G374" s="220" t="s">
        <v>1329</v>
      </c>
      <c r="H374" s="199" t="s">
        <v>460</v>
      </c>
      <c r="I374" s="200"/>
      <c r="J374" s="200"/>
      <c r="K374" s="200"/>
      <c r="L374" s="201">
        <f t="shared" si="38"/>
        <v>0</v>
      </c>
      <c r="M374" s="202"/>
      <c r="N374" s="202"/>
    </row>
    <row r="375" spans="1:14" ht="15" x14ac:dyDescent="0.25">
      <c r="A375" s="132" t="s">
        <v>1330</v>
      </c>
      <c r="B375" s="132" t="s">
        <v>1392</v>
      </c>
      <c r="C375" s="216" t="s">
        <v>1453</v>
      </c>
      <c r="D375" s="217" t="s">
        <v>455</v>
      </c>
      <c r="E375" s="218" t="s">
        <v>456</v>
      </c>
      <c r="F375" s="219"/>
      <c r="G375" s="220" t="s">
        <v>1330</v>
      </c>
      <c r="H375" s="199" t="s">
        <v>461</v>
      </c>
      <c r="I375" s="200"/>
      <c r="J375" s="200"/>
      <c r="K375" s="214">
        <f t="shared" ref="K375:K388" si="59">I375+J375</f>
        <v>0</v>
      </c>
      <c r="L375" s="201">
        <f t="shared" si="38"/>
        <v>0</v>
      </c>
      <c r="M375" s="202"/>
      <c r="N375" s="202"/>
    </row>
    <row r="376" spans="1:14" ht="22.5" x14ac:dyDescent="0.25">
      <c r="A376" s="132">
        <v>781</v>
      </c>
      <c r="B376" s="132" t="s">
        <v>1392</v>
      </c>
      <c r="C376" s="216" t="s">
        <v>1453</v>
      </c>
      <c r="D376" s="217" t="s">
        <v>462</v>
      </c>
      <c r="E376" s="218" t="s">
        <v>463</v>
      </c>
      <c r="F376" s="219"/>
      <c r="G376" s="220" t="s">
        <v>1331</v>
      </c>
      <c r="H376" s="199" t="s">
        <v>464</v>
      </c>
      <c r="I376" s="200"/>
      <c r="J376" s="200"/>
      <c r="K376" s="214">
        <f t="shared" si="59"/>
        <v>0</v>
      </c>
      <c r="L376" s="201">
        <f t="shared" si="38"/>
        <v>0</v>
      </c>
      <c r="M376" s="202"/>
      <c r="N376" s="202"/>
    </row>
    <row r="377" spans="1:14" ht="22.5" x14ac:dyDescent="0.25">
      <c r="A377" s="132">
        <v>781</v>
      </c>
      <c r="B377" s="132" t="s">
        <v>1392</v>
      </c>
      <c r="C377" s="216" t="s">
        <v>1453</v>
      </c>
      <c r="D377" s="217" t="s">
        <v>462</v>
      </c>
      <c r="E377" s="218" t="s">
        <v>463</v>
      </c>
      <c r="F377" s="219"/>
      <c r="G377" s="220" t="s">
        <v>1332</v>
      </c>
      <c r="H377" s="199" t="s">
        <v>465</v>
      </c>
      <c r="I377" s="200"/>
      <c r="J377" s="200"/>
      <c r="K377" s="214">
        <f t="shared" si="59"/>
        <v>0</v>
      </c>
      <c r="L377" s="201">
        <f t="shared" si="38"/>
        <v>0</v>
      </c>
      <c r="M377" s="202"/>
      <c r="N377" s="202"/>
    </row>
    <row r="378" spans="1:14" ht="33.75" x14ac:dyDescent="0.25">
      <c r="A378" s="132">
        <v>781</v>
      </c>
      <c r="B378" s="132" t="s">
        <v>1392</v>
      </c>
      <c r="C378" s="216" t="s">
        <v>1453</v>
      </c>
      <c r="D378" s="217" t="s">
        <v>462</v>
      </c>
      <c r="E378" s="218" t="s">
        <v>463</v>
      </c>
      <c r="F378" s="219" t="s">
        <v>39</v>
      </c>
      <c r="G378" s="220" t="s">
        <v>1333</v>
      </c>
      <c r="H378" s="199" t="s">
        <v>1034</v>
      </c>
      <c r="I378" s="200"/>
      <c r="J378" s="200"/>
      <c r="K378" s="214">
        <f t="shared" si="59"/>
        <v>0</v>
      </c>
      <c r="L378" s="201">
        <f t="shared" si="38"/>
        <v>0</v>
      </c>
      <c r="M378" s="202"/>
      <c r="N378" s="202"/>
    </row>
    <row r="379" spans="1:14" ht="22.5" x14ac:dyDescent="0.25">
      <c r="A379" s="132">
        <v>781</v>
      </c>
      <c r="B379" s="132" t="s">
        <v>1392</v>
      </c>
      <c r="C379" s="216" t="s">
        <v>1453</v>
      </c>
      <c r="D379" s="217" t="s">
        <v>462</v>
      </c>
      <c r="E379" s="218" t="s">
        <v>463</v>
      </c>
      <c r="F379" s="219"/>
      <c r="G379" s="220" t="s">
        <v>1334</v>
      </c>
      <c r="H379" s="199" t="s">
        <v>467</v>
      </c>
      <c r="I379" s="200"/>
      <c r="J379" s="200"/>
      <c r="K379" s="214">
        <f t="shared" si="59"/>
        <v>0</v>
      </c>
      <c r="L379" s="201">
        <f t="shared" si="38"/>
        <v>0</v>
      </c>
      <c r="M379" s="202"/>
      <c r="N379" s="202"/>
    </row>
    <row r="380" spans="1:14" ht="22.5" x14ac:dyDescent="0.25">
      <c r="A380" s="132">
        <v>781</v>
      </c>
      <c r="B380" s="132" t="s">
        <v>1392</v>
      </c>
      <c r="C380" s="216" t="s">
        <v>1453</v>
      </c>
      <c r="D380" s="217" t="s">
        <v>462</v>
      </c>
      <c r="E380" s="218" t="s">
        <v>463</v>
      </c>
      <c r="F380" s="219"/>
      <c r="G380" s="220" t="s">
        <v>1335</v>
      </c>
      <c r="H380" s="199" t="s">
        <v>468</v>
      </c>
      <c r="I380" s="200"/>
      <c r="J380" s="200"/>
      <c r="K380" s="214">
        <f t="shared" si="59"/>
        <v>0</v>
      </c>
      <c r="L380" s="201">
        <f t="shared" si="38"/>
        <v>0</v>
      </c>
      <c r="M380" s="202"/>
      <c r="N380" s="202"/>
    </row>
    <row r="381" spans="1:14" ht="22.5" x14ac:dyDescent="0.25">
      <c r="A381" s="132">
        <v>781</v>
      </c>
      <c r="B381" s="132" t="s">
        <v>1392</v>
      </c>
      <c r="C381" s="216" t="s">
        <v>1453</v>
      </c>
      <c r="D381" s="217" t="s">
        <v>462</v>
      </c>
      <c r="E381" s="218" t="s">
        <v>463</v>
      </c>
      <c r="F381" s="219"/>
      <c r="G381" s="220" t="s">
        <v>1336</v>
      </c>
      <c r="H381" s="199" t="s">
        <v>469</v>
      </c>
      <c r="I381" s="200"/>
      <c r="J381" s="200"/>
      <c r="K381" s="214">
        <f t="shared" si="59"/>
        <v>0</v>
      </c>
      <c r="L381" s="201">
        <f t="shared" si="38"/>
        <v>0</v>
      </c>
      <c r="M381" s="202"/>
      <c r="N381" s="202"/>
    </row>
    <row r="382" spans="1:14" ht="22.5" x14ac:dyDescent="0.25">
      <c r="A382" s="132">
        <v>781</v>
      </c>
      <c r="B382" s="132" t="s">
        <v>1392</v>
      </c>
      <c r="C382" s="216" t="s">
        <v>1453</v>
      </c>
      <c r="D382" s="217" t="s">
        <v>462</v>
      </c>
      <c r="E382" s="218" t="s">
        <v>463</v>
      </c>
      <c r="F382" s="219"/>
      <c r="G382" s="220" t="s">
        <v>1337</v>
      </c>
      <c r="H382" s="199" t="s">
        <v>470</v>
      </c>
      <c r="I382" s="200"/>
      <c r="J382" s="200"/>
      <c r="K382" s="214">
        <f t="shared" si="59"/>
        <v>0</v>
      </c>
      <c r="L382" s="201">
        <f t="shared" si="38"/>
        <v>0</v>
      </c>
      <c r="M382" s="202"/>
      <c r="N382" s="202"/>
    </row>
    <row r="383" spans="1:14" ht="22.5" x14ac:dyDescent="0.25">
      <c r="A383" s="132">
        <v>786</v>
      </c>
      <c r="B383" s="132" t="s">
        <v>1392</v>
      </c>
      <c r="C383" s="216" t="s">
        <v>1453</v>
      </c>
      <c r="D383" s="217" t="s">
        <v>462</v>
      </c>
      <c r="E383" s="218" t="s">
        <v>463</v>
      </c>
      <c r="F383" s="219"/>
      <c r="G383" s="220" t="s">
        <v>1338</v>
      </c>
      <c r="H383" s="199" t="s">
        <v>471</v>
      </c>
      <c r="I383" s="200"/>
      <c r="J383" s="200"/>
      <c r="K383" s="214">
        <f t="shared" si="59"/>
        <v>0</v>
      </c>
      <c r="L383" s="201">
        <f t="shared" si="38"/>
        <v>0</v>
      </c>
      <c r="M383" s="202"/>
      <c r="N383" s="202"/>
    </row>
    <row r="384" spans="1:14" ht="22.5" x14ac:dyDescent="0.25">
      <c r="A384" s="132">
        <v>786</v>
      </c>
      <c r="B384" s="132" t="s">
        <v>1392</v>
      </c>
      <c r="C384" s="216" t="s">
        <v>1453</v>
      </c>
      <c r="D384" s="217" t="s">
        <v>462</v>
      </c>
      <c r="E384" s="218" t="s">
        <v>463</v>
      </c>
      <c r="F384" s="219"/>
      <c r="G384" s="220" t="s">
        <v>1339</v>
      </c>
      <c r="H384" s="199" t="s">
        <v>472</v>
      </c>
      <c r="I384" s="200"/>
      <c r="J384" s="200"/>
      <c r="K384" s="214">
        <f t="shared" si="59"/>
        <v>0</v>
      </c>
      <c r="L384" s="201">
        <f t="shared" si="38"/>
        <v>0</v>
      </c>
      <c r="M384" s="202"/>
      <c r="N384" s="202"/>
    </row>
    <row r="385" spans="1:14" ht="22.5" x14ac:dyDescent="0.25">
      <c r="A385" s="132">
        <v>787</v>
      </c>
      <c r="B385" s="132" t="s">
        <v>1392</v>
      </c>
      <c r="C385" s="216" t="s">
        <v>1453</v>
      </c>
      <c r="D385" s="217" t="s">
        <v>462</v>
      </c>
      <c r="E385" s="218" t="s">
        <v>463</v>
      </c>
      <c r="F385" s="219"/>
      <c r="G385" s="220" t="s">
        <v>1340</v>
      </c>
      <c r="H385" s="199" t="s">
        <v>473</v>
      </c>
      <c r="I385" s="200"/>
      <c r="J385" s="200"/>
      <c r="K385" s="214">
        <f t="shared" si="59"/>
        <v>0</v>
      </c>
      <c r="L385" s="201">
        <f t="shared" si="38"/>
        <v>0</v>
      </c>
      <c r="M385" s="202"/>
      <c r="N385" s="202"/>
    </row>
    <row r="386" spans="1:14" ht="22.5" x14ac:dyDescent="0.25">
      <c r="A386" s="132">
        <v>787</v>
      </c>
      <c r="B386" s="132" t="s">
        <v>1392</v>
      </c>
      <c r="C386" s="216" t="s">
        <v>1453</v>
      </c>
      <c r="D386" s="217" t="s">
        <v>462</v>
      </c>
      <c r="E386" s="218" t="s">
        <v>463</v>
      </c>
      <c r="F386" s="219" t="s">
        <v>39</v>
      </c>
      <c r="G386" s="220" t="s">
        <v>1341</v>
      </c>
      <c r="H386" s="199" t="s">
        <v>474</v>
      </c>
      <c r="I386" s="200"/>
      <c r="J386" s="200"/>
      <c r="K386" s="214">
        <f t="shared" si="59"/>
        <v>0</v>
      </c>
      <c r="L386" s="201">
        <f t="shared" si="38"/>
        <v>0</v>
      </c>
      <c r="M386" s="202"/>
      <c r="N386" s="202"/>
    </row>
    <row r="387" spans="1:14" ht="22.5" x14ac:dyDescent="0.25">
      <c r="A387" s="132">
        <v>787</v>
      </c>
      <c r="B387" s="132" t="s">
        <v>1392</v>
      </c>
      <c r="C387" s="216" t="s">
        <v>1453</v>
      </c>
      <c r="D387" s="217" t="s">
        <v>462</v>
      </c>
      <c r="E387" s="218" t="s">
        <v>463</v>
      </c>
      <c r="F387" s="219"/>
      <c r="G387" s="220" t="s">
        <v>1342</v>
      </c>
      <c r="H387" s="199" t="s">
        <v>475</v>
      </c>
      <c r="I387" s="200"/>
      <c r="J387" s="200"/>
      <c r="K387" s="214">
        <f t="shared" si="59"/>
        <v>0</v>
      </c>
      <c r="L387" s="201">
        <f t="shared" si="38"/>
        <v>0</v>
      </c>
      <c r="M387" s="202"/>
      <c r="N387" s="202"/>
    </row>
    <row r="388" spans="1:14" ht="22.5" x14ac:dyDescent="0.25">
      <c r="A388" s="132" t="s">
        <v>1343</v>
      </c>
      <c r="B388" s="132" t="s">
        <v>1392</v>
      </c>
      <c r="C388" s="216" t="s">
        <v>1453</v>
      </c>
      <c r="D388" s="217" t="s">
        <v>462</v>
      </c>
      <c r="E388" s="218" t="s">
        <v>463</v>
      </c>
      <c r="F388" s="219" t="s">
        <v>39</v>
      </c>
      <c r="G388" s="220" t="s">
        <v>1343</v>
      </c>
      <c r="H388" s="199" t="s">
        <v>531</v>
      </c>
      <c r="I388" s="200"/>
      <c r="J388" s="200"/>
      <c r="K388" s="214">
        <f t="shared" si="59"/>
        <v>0</v>
      </c>
      <c r="L388" s="201">
        <f t="shared" si="38"/>
        <v>0</v>
      </c>
      <c r="M388" s="202"/>
      <c r="N388" s="202"/>
    </row>
    <row r="389" spans="1:14" ht="15" x14ac:dyDescent="0.25">
      <c r="A389" s="132" t="s">
        <v>1344</v>
      </c>
      <c r="B389" s="132" t="s">
        <v>1383</v>
      </c>
      <c r="C389" s="216" t="s">
        <v>1453</v>
      </c>
      <c r="D389" s="217" t="s">
        <v>476</v>
      </c>
      <c r="E389" s="218" t="s">
        <v>477</v>
      </c>
      <c r="F389" s="219"/>
      <c r="G389" s="220" t="s">
        <v>1344</v>
      </c>
      <c r="H389" s="199" t="s">
        <v>478</v>
      </c>
      <c r="I389" s="200"/>
      <c r="J389" s="200"/>
      <c r="K389" s="200"/>
      <c r="L389" s="201">
        <f t="shared" si="38"/>
        <v>0</v>
      </c>
      <c r="M389" s="202"/>
      <c r="N389" s="202"/>
    </row>
    <row r="390" spans="1:14" ht="15" x14ac:dyDescent="0.25">
      <c r="A390" s="132" t="s">
        <v>1345</v>
      </c>
      <c r="B390" s="132" t="s">
        <v>1392</v>
      </c>
      <c r="C390" s="216" t="s">
        <v>1453</v>
      </c>
      <c r="D390" s="217" t="s">
        <v>476</v>
      </c>
      <c r="E390" s="218" t="s">
        <v>477</v>
      </c>
      <c r="F390" s="219"/>
      <c r="G390" s="220" t="s">
        <v>1345</v>
      </c>
      <c r="H390" s="199" t="s">
        <v>479</v>
      </c>
      <c r="I390" s="200"/>
      <c r="J390" s="200"/>
      <c r="K390" s="214">
        <f t="shared" ref="K390:K391" si="60">I390+J390</f>
        <v>0</v>
      </c>
      <c r="L390" s="201">
        <f t="shared" si="38"/>
        <v>0</v>
      </c>
      <c r="M390" s="202"/>
      <c r="N390" s="202"/>
    </row>
    <row r="391" spans="1:14" ht="15" x14ac:dyDescent="0.25">
      <c r="A391" s="132" t="s">
        <v>1346</v>
      </c>
      <c r="B391" s="132" t="s">
        <v>1392</v>
      </c>
      <c r="C391" s="216" t="s">
        <v>1453</v>
      </c>
      <c r="D391" s="217" t="s">
        <v>476</v>
      </c>
      <c r="E391" s="218" t="s">
        <v>477</v>
      </c>
      <c r="F391" s="219"/>
      <c r="G391" s="220" t="s">
        <v>1346</v>
      </c>
      <c r="H391" s="199" t="s">
        <v>480</v>
      </c>
      <c r="I391" s="200"/>
      <c r="J391" s="200"/>
      <c r="K391" s="214">
        <f t="shared" si="60"/>
        <v>0</v>
      </c>
      <c r="L391" s="201">
        <f t="shared" si="38"/>
        <v>0</v>
      </c>
      <c r="M391" s="202"/>
      <c r="N391" s="202"/>
    </row>
    <row r="392" spans="1:14" ht="15" x14ac:dyDescent="0.25">
      <c r="A392" s="132" t="s">
        <v>485</v>
      </c>
      <c r="B392" s="132" t="s">
        <v>1383</v>
      </c>
      <c r="C392" s="216" t="s">
        <v>1453</v>
      </c>
      <c r="D392" s="217" t="s">
        <v>485</v>
      </c>
      <c r="E392" s="218" t="s">
        <v>486</v>
      </c>
      <c r="F392" s="219"/>
      <c r="G392" s="220" t="s">
        <v>485</v>
      </c>
      <c r="H392" s="199" t="s">
        <v>487</v>
      </c>
      <c r="I392" s="200"/>
      <c r="J392" s="200"/>
      <c r="K392" s="190"/>
      <c r="L392" s="201">
        <f t="shared" si="38"/>
        <v>0</v>
      </c>
      <c r="M392" s="202"/>
      <c r="N392" s="202"/>
    </row>
    <row r="393" spans="1:14" ht="15" x14ac:dyDescent="0.25">
      <c r="A393" s="132" t="s">
        <v>488</v>
      </c>
      <c r="B393" s="132" t="s">
        <v>1383</v>
      </c>
      <c r="C393" s="216" t="s">
        <v>1453</v>
      </c>
      <c r="D393" s="217" t="s">
        <v>488</v>
      </c>
      <c r="E393" s="218" t="s">
        <v>486</v>
      </c>
      <c r="F393" s="219"/>
      <c r="G393" s="220" t="s">
        <v>488</v>
      </c>
      <c r="H393" s="199" t="s">
        <v>489</v>
      </c>
      <c r="I393" s="200"/>
      <c r="J393" s="200"/>
      <c r="K393" s="190"/>
      <c r="L393" s="201">
        <f t="shared" si="38"/>
        <v>0</v>
      </c>
      <c r="M393" s="202"/>
      <c r="N393" s="202"/>
    </row>
    <row r="394" spans="1:14" ht="15" x14ac:dyDescent="0.25">
      <c r="A394" s="132" t="s">
        <v>490</v>
      </c>
      <c r="B394" s="132" t="s">
        <v>1383</v>
      </c>
      <c r="C394" s="216" t="s">
        <v>1453</v>
      </c>
      <c r="D394" s="217" t="s">
        <v>490</v>
      </c>
      <c r="E394" s="218" t="s">
        <v>486</v>
      </c>
      <c r="F394" s="219"/>
      <c r="G394" s="220" t="s">
        <v>490</v>
      </c>
      <c r="H394" s="199" t="s">
        <v>491</v>
      </c>
      <c r="I394" s="200"/>
      <c r="J394" s="200"/>
      <c r="K394" s="190"/>
      <c r="L394" s="201">
        <f t="shared" si="38"/>
        <v>0</v>
      </c>
      <c r="M394" s="202"/>
      <c r="N394" s="202"/>
    </row>
    <row r="395" spans="1:14" ht="33.75" x14ac:dyDescent="0.25">
      <c r="A395" s="132" t="s">
        <v>735</v>
      </c>
      <c r="B395" s="132" t="s">
        <v>735</v>
      </c>
      <c r="C395" s="216" t="s">
        <v>1451</v>
      </c>
      <c r="D395" s="217" t="s">
        <v>492</v>
      </c>
      <c r="E395" s="218" t="s">
        <v>493</v>
      </c>
      <c r="F395" s="219"/>
      <c r="G395" s="220" t="s">
        <v>916</v>
      </c>
      <c r="H395" s="199" t="s">
        <v>920</v>
      </c>
      <c r="I395" s="200"/>
      <c r="J395" s="200"/>
      <c r="K395" s="190"/>
      <c r="L395" s="201">
        <f t="shared" si="38"/>
        <v>0</v>
      </c>
      <c r="M395" s="202"/>
      <c r="N395" s="202"/>
    </row>
    <row r="396" spans="1:14" ht="33.75" x14ac:dyDescent="0.25">
      <c r="A396" s="132" t="s">
        <v>1393</v>
      </c>
      <c r="B396" s="132" t="s">
        <v>1393</v>
      </c>
      <c r="C396" s="216" t="s">
        <v>1451</v>
      </c>
      <c r="D396" s="217" t="s">
        <v>492</v>
      </c>
      <c r="E396" s="218" t="s">
        <v>493</v>
      </c>
      <c r="F396" s="219"/>
      <c r="G396" s="220" t="s">
        <v>1394</v>
      </c>
      <c r="H396" s="199" t="s">
        <v>1566</v>
      </c>
      <c r="I396" s="200"/>
      <c r="J396" s="200"/>
      <c r="K396" s="190"/>
      <c r="L396" s="201">
        <f t="shared" ref="L396" si="61">I396+J396-K396</f>
        <v>0</v>
      </c>
      <c r="M396" s="202"/>
      <c r="N396" s="202"/>
    </row>
    <row r="397" spans="1:14" ht="33.75" x14ac:dyDescent="0.25">
      <c r="A397" s="132" t="s">
        <v>736</v>
      </c>
      <c r="B397" s="132" t="s">
        <v>736</v>
      </c>
      <c r="C397" s="216" t="s">
        <v>1452</v>
      </c>
      <c r="D397" s="217" t="s">
        <v>492</v>
      </c>
      <c r="E397" s="218" t="s">
        <v>493</v>
      </c>
      <c r="F397" s="219"/>
      <c r="G397" s="220" t="s">
        <v>917</v>
      </c>
      <c r="H397" s="199" t="s">
        <v>921</v>
      </c>
      <c r="I397" s="200"/>
      <c r="J397" s="200"/>
      <c r="K397" s="190"/>
      <c r="L397" s="201">
        <f t="shared" si="38"/>
        <v>0</v>
      </c>
      <c r="M397" s="202"/>
      <c r="N397" s="202"/>
    </row>
    <row r="398" spans="1:14" ht="33.75" x14ac:dyDescent="0.25">
      <c r="A398" s="132" t="s">
        <v>735</v>
      </c>
      <c r="B398" s="132" t="s">
        <v>735</v>
      </c>
      <c r="C398" s="216" t="s">
        <v>1451</v>
      </c>
      <c r="D398" s="217" t="s">
        <v>494</v>
      </c>
      <c r="E398" s="218" t="s">
        <v>493</v>
      </c>
      <c r="F398" s="219"/>
      <c r="G398" s="220" t="s">
        <v>918</v>
      </c>
      <c r="H398" s="199" t="s">
        <v>922</v>
      </c>
      <c r="I398" s="200"/>
      <c r="J398" s="200"/>
      <c r="K398" s="190"/>
      <c r="L398" s="201">
        <f t="shared" si="38"/>
        <v>0</v>
      </c>
      <c r="M398" s="202"/>
      <c r="N398" s="202"/>
    </row>
    <row r="399" spans="1:14" ht="33.75" x14ac:dyDescent="0.25">
      <c r="A399" s="132" t="s">
        <v>1393</v>
      </c>
      <c r="B399" s="132" t="s">
        <v>1393</v>
      </c>
      <c r="C399" s="216" t="s">
        <v>1451</v>
      </c>
      <c r="D399" s="217" t="s">
        <v>494</v>
      </c>
      <c r="E399" s="218" t="s">
        <v>493</v>
      </c>
      <c r="F399" s="219"/>
      <c r="G399" s="220" t="s">
        <v>1395</v>
      </c>
      <c r="H399" s="199" t="s">
        <v>1567</v>
      </c>
      <c r="I399" s="200"/>
      <c r="J399" s="200"/>
      <c r="K399" s="190"/>
      <c r="L399" s="201">
        <f t="shared" ref="L399" si="62">I399+J399-K399</f>
        <v>0</v>
      </c>
      <c r="M399" s="202"/>
      <c r="N399" s="202"/>
    </row>
    <row r="400" spans="1:14" ht="33.75" x14ac:dyDescent="0.25">
      <c r="A400" s="132" t="s">
        <v>736</v>
      </c>
      <c r="B400" s="132" t="s">
        <v>736</v>
      </c>
      <c r="C400" s="216" t="s">
        <v>1452</v>
      </c>
      <c r="D400" s="217" t="s">
        <v>494</v>
      </c>
      <c r="E400" s="218" t="s">
        <v>493</v>
      </c>
      <c r="F400" s="219"/>
      <c r="G400" s="220" t="s">
        <v>919</v>
      </c>
      <c r="H400" s="199" t="s">
        <v>923</v>
      </c>
      <c r="I400" s="200"/>
      <c r="J400" s="200"/>
      <c r="K400" s="190"/>
      <c r="L400" s="201">
        <f t="shared" si="38"/>
        <v>0</v>
      </c>
      <c r="M400" s="202"/>
      <c r="N400" s="202"/>
    </row>
    <row r="401" spans="1:14" ht="33.75" x14ac:dyDescent="0.25">
      <c r="A401" s="132" t="s">
        <v>736</v>
      </c>
      <c r="B401" s="132" t="s">
        <v>736</v>
      </c>
      <c r="C401" s="216" t="s">
        <v>1452</v>
      </c>
      <c r="D401" s="217" t="s">
        <v>496</v>
      </c>
      <c r="E401" s="218" t="s">
        <v>493</v>
      </c>
      <c r="F401" s="219"/>
      <c r="G401" s="220" t="s">
        <v>496</v>
      </c>
      <c r="H401" s="199" t="s">
        <v>497</v>
      </c>
      <c r="I401" s="200"/>
      <c r="J401" s="200"/>
      <c r="K401" s="190"/>
      <c r="L401" s="201">
        <f t="shared" si="38"/>
        <v>0</v>
      </c>
      <c r="M401" s="202"/>
      <c r="N401" s="202"/>
    </row>
    <row r="402" spans="1:14" ht="33.75" x14ac:dyDescent="0.25">
      <c r="A402" s="132" t="s">
        <v>735</v>
      </c>
      <c r="B402" s="132" t="s">
        <v>735</v>
      </c>
      <c r="C402" s="216" t="s">
        <v>1451</v>
      </c>
      <c r="D402" s="217" t="s">
        <v>499</v>
      </c>
      <c r="E402" s="218" t="s">
        <v>493</v>
      </c>
      <c r="F402" s="219"/>
      <c r="G402" s="220" t="s">
        <v>1396</v>
      </c>
      <c r="H402" s="199" t="s">
        <v>500</v>
      </c>
      <c r="I402" s="200"/>
      <c r="J402" s="200"/>
      <c r="K402" s="190"/>
      <c r="L402" s="201">
        <f t="shared" si="38"/>
        <v>0</v>
      </c>
      <c r="M402" s="202"/>
      <c r="N402" s="202"/>
    </row>
    <row r="403" spans="1:14" ht="33.75" x14ac:dyDescent="0.25">
      <c r="A403" s="132" t="s">
        <v>1393</v>
      </c>
      <c r="B403" s="132" t="s">
        <v>1393</v>
      </c>
      <c r="C403" s="216" t="s">
        <v>1451</v>
      </c>
      <c r="D403" s="217" t="s">
        <v>499</v>
      </c>
      <c r="E403" s="218" t="s">
        <v>493</v>
      </c>
      <c r="F403" s="219"/>
      <c r="G403" s="220" t="s">
        <v>1397</v>
      </c>
      <c r="H403" s="199" t="s">
        <v>1565</v>
      </c>
      <c r="I403" s="200"/>
      <c r="J403" s="200"/>
      <c r="K403" s="190"/>
      <c r="L403" s="201">
        <f t="shared" ref="L403" si="63">I403+J403-K403</f>
        <v>0</v>
      </c>
      <c r="M403" s="202"/>
      <c r="N403" s="202"/>
    </row>
    <row r="404" spans="1:14" ht="33.75" x14ac:dyDescent="0.25">
      <c r="A404" s="132" t="s">
        <v>736</v>
      </c>
      <c r="B404" s="132" t="s">
        <v>736</v>
      </c>
      <c r="C404" s="216" t="s">
        <v>1452</v>
      </c>
      <c r="D404" s="217" t="s">
        <v>501</v>
      </c>
      <c r="E404" s="218" t="s">
        <v>493</v>
      </c>
      <c r="F404" s="219"/>
      <c r="G404" s="220" t="s">
        <v>501</v>
      </c>
      <c r="H404" s="199" t="s">
        <v>502</v>
      </c>
      <c r="I404" s="200"/>
      <c r="J404" s="200"/>
      <c r="K404" s="190"/>
      <c r="L404" s="201">
        <f t="shared" si="38"/>
        <v>0</v>
      </c>
      <c r="M404" s="202"/>
      <c r="N404" s="202"/>
    </row>
    <row r="405" spans="1:14" ht="33.75" x14ac:dyDescent="0.25">
      <c r="A405" s="132" t="s">
        <v>735</v>
      </c>
      <c r="B405" s="132" t="s">
        <v>735</v>
      </c>
      <c r="C405" s="216" t="s">
        <v>1451</v>
      </c>
      <c r="D405" s="217" t="s">
        <v>503</v>
      </c>
      <c r="E405" s="218" t="s">
        <v>493</v>
      </c>
      <c r="F405" s="219"/>
      <c r="G405" s="220" t="s">
        <v>1398</v>
      </c>
      <c r="H405" s="199" t="s">
        <v>504</v>
      </c>
      <c r="I405" s="200"/>
      <c r="J405" s="200"/>
      <c r="K405" s="190"/>
      <c r="L405" s="201">
        <f t="shared" ref="L405:L412" si="64">I405+J405-K405</f>
        <v>0</v>
      </c>
      <c r="M405" s="202"/>
      <c r="N405" s="202"/>
    </row>
    <row r="406" spans="1:14" ht="33.75" x14ac:dyDescent="0.25">
      <c r="A406" s="132" t="s">
        <v>1393</v>
      </c>
      <c r="B406" s="132" t="s">
        <v>1393</v>
      </c>
      <c r="C406" s="216" t="s">
        <v>1451</v>
      </c>
      <c r="D406" s="217" t="s">
        <v>503</v>
      </c>
      <c r="E406" s="218" t="s">
        <v>493</v>
      </c>
      <c r="F406" s="219"/>
      <c r="G406" s="220" t="s">
        <v>1399</v>
      </c>
      <c r="H406" s="199" t="s">
        <v>504</v>
      </c>
      <c r="I406" s="200"/>
      <c r="J406" s="200"/>
      <c r="K406" s="190"/>
      <c r="L406" s="201">
        <f t="shared" ref="L406" si="65">I406+J406-K406</f>
        <v>0</v>
      </c>
      <c r="M406" s="202"/>
      <c r="N406" s="202"/>
    </row>
    <row r="407" spans="1:14" ht="33.75" x14ac:dyDescent="0.25">
      <c r="A407" s="132" t="s">
        <v>736</v>
      </c>
      <c r="B407" s="132" t="s">
        <v>736</v>
      </c>
      <c r="C407" s="216" t="s">
        <v>1452</v>
      </c>
      <c r="D407" s="217" t="s">
        <v>505</v>
      </c>
      <c r="E407" s="218" t="s">
        <v>493</v>
      </c>
      <c r="F407" s="219"/>
      <c r="G407" s="220" t="s">
        <v>505</v>
      </c>
      <c r="H407" s="199" t="s">
        <v>506</v>
      </c>
      <c r="I407" s="200"/>
      <c r="J407" s="200"/>
      <c r="K407" s="190"/>
      <c r="L407" s="201">
        <f t="shared" si="64"/>
        <v>0</v>
      </c>
      <c r="M407" s="202"/>
      <c r="N407" s="202"/>
    </row>
    <row r="408" spans="1:14" ht="33.75" x14ac:dyDescent="0.25">
      <c r="A408" s="132" t="s">
        <v>735</v>
      </c>
      <c r="B408" s="132" t="s">
        <v>735</v>
      </c>
      <c r="C408" s="216" t="s">
        <v>1451</v>
      </c>
      <c r="D408" s="217" t="s">
        <v>507</v>
      </c>
      <c r="E408" s="218" t="s">
        <v>493</v>
      </c>
      <c r="F408" s="219"/>
      <c r="G408" s="220" t="s">
        <v>1400</v>
      </c>
      <c r="H408" s="199" t="s">
        <v>508</v>
      </c>
      <c r="I408" s="200"/>
      <c r="J408" s="200"/>
      <c r="K408" s="190"/>
      <c r="L408" s="201">
        <f t="shared" si="64"/>
        <v>0</v>
      </c>
      <c r="M408" s="202"/>
      <c r="N408" s="202"/>
    </row>
    <row r="409" spans="1:14" ht="33.75" x14ac:dyDescent="0.25">
      <c r="A409" s="132" t="s">
        <v>1393</v>
      </c>
      <c r="B409" s="132" t="s">
        <v>1393</v>
      </c>
      <c r="C409" s="216" t="s">
        <v>1451</v>
      </c>
      <c r="D409" s="217" t="s">
        <v>507</v>
      </c>
      <c r="E409" s="218" t="s">
        <v>493</v>
      </c>
      <c r="F409" s="219"/>
      <c r="G409" s="220" t="s">
        <v>1401</v>
      </c>
      <c r="H409" s="199" t="s">
        <v>1568</v>
      </c>
      <c r="I409" s="200"/>
      <c r="J409" s="200"/>
      <c r="K409" s="190"/>
      <c r="L409" s="201">
        <f t="shared" ref="L409" si="66">I409+J409-K409</f>
        <v>0</v>
      </c>
      <c r="M409" s="202"/>
      <c r="N409" s="202"/>
    </row>
    <row r="410" spans="1:14" ht="33.75" x14ac:dyDescent="0.25">
      <c r="A410" s="132" t="s">
        <v>736</v>
      </c>
      <c r="B410" s="132" t="s">
        <v>736</v>
      </c>
      <c r="C410" s="216" t="s">
        <v>1452</v>
      </c>
      <c r="D410" s="217" t="s">
        <v>509</v>
      </c>
      <c r="E410" s="218" t="s">
        <v>493</v>
      </c>
      <c r="F410" s="219"/>
      <c r="G410" s="220" t="s">
        <v>509</v>
      </c>
      <c r="H410" s="199" t="s">
        <v>510</v>
      </c>
      <c r="I410" s="200"/>
      <c r="J410" s="200"/>
      <c r="K410" s="190"/>
      <c r="L410" s="201">
        <f t="shared" si="64"/>
        <v>0</v>
      </c>
      <c r="M410" s="202"/>
      <c r="N410" s="202"/>
    </row>
    <row r="411" spans="1:14" ht="22.5" x14ac:dyDescent="0.25">
      <c r="A411" s="132" t="s">
        <v>735</v>
      </c>
      <c r="B411" s="132" t="s">
        <v>735</v>
      </c>
      <c r="C411" s="216" t="s">
        <v>1451</v>
      </c>
      <c r="D411" s="217" t="s">
        <v>511</v>
      </c>
      <c r="E411" s="218" t="s">
        <v>512</v>
      </c>
      <c r="F411" s="219"/>
      <c r="G411" s="220" t="s">
        <v>1438</v>
      </c>
      <c r="H411" s="199" t="s">
        <v>513</v>
      </c>
      <c r="I411" s="200"/>
      <c r="J411" s="200"/>
      <c r="K411" s="190"/>
      <c r="L411" s="201">
        <f t="shared" si="64"/>
        <v>0</v>
      </c>
      <c r="M411" s="202"/>
      <c r="N411" s="202"/>
    </row>
    <row r="412" spans="1:14" ht="22.5" x14ac:dyDescent="0.25">
      <c r="A412" s="132" t="s">
        <v>736</v>
      </c>
      <c r="B412" s="132" t="s">
        <v>736</v>
      </c>
      <c r="C412" s="216" t="s">
        <v>1452</v>
      </c>
      <c r="D412" s="217">
        <v>649</v>
      </c>
      <c r="E412" s="218" t="s">
        <v>512</v>
      </c>
      <c r="F412" s="219"/>
      <c r="G412" s="220" t="s">
        <v>1347</v>
      </c>
      <c r="H412" s="199" t="s">
        <v>514</v>
      </c>
      <c r="I412" s="200"/>
      <c r="J412" s="200"/>
      <c r="K412" s="190"/>
      <c r="L412" s="201">
        <f t="shared" si="64"/>
        <v>0</v>
      </c>
      <c r="M412" s="202"/>
      <c r="N412" s="202"/>
    </row>
    <row r="413" spans="1:14" x14ac:dyDescent="0.25">
      <c r="C413" s="120"/>
      <c r="D413" s="120"/>
      <c r="E413" s="121"/>
      <c r="F413" s="122"/>
      <c r="G413" s="120"/>
      <c r="H413" s="121"/>
      <c r="I413" s="120"/>
      <c r="J413" s="120"/>
      <c r="K413" s="120"/>
      <c r="L413" s="120"/>
      <c r="M413" s="120"/>
      <c r="N413" s="120"/>
    </row>
    <row r="414" spans="1:14" ht="15" x14ac:dyDescent="0.25">
      <c r="A414" s="58" t="s">
        <v>838</v>
      </c>
      <c r="B414" s="58"/>
      <c r="C414" s="123"/>
      <c r="D414" s="123"/>
      <c r="E414" s="124"/>
      <c r="F414" s="122"/>
      <c r="G414" s="120"/>
      <c r="H414" s="121"/>
      <c r="I414" s="120"/>
      <c r="J414" s="120"/>
      <c r="K414" s="120"/>
      <c r="L414" s="120"/>
      <c r="M414" s="120"/>
      <c r="N414" s="120"/>
    </row>
    <row r="415" spans="1:14" x14ac:dyDescent="0.25">
      <c r="C415" s="120"/>
      <c r="D415" s="120"/>
      <c r="E415" s="121"/>
      <c r="F415" s="122"/>
      <c r="G415" s="120"/>
      <c r="H415" s="121"/>
      <c r="I415" s="120"/>
      <c r="J415" s="120"/>
      <c r="K415" s="120"/>
      <c r="L415" s="120"/>
      <c r="M415" s="120"/>
      <c r="N415" s="120"/>
    </row>
    <row r="416" spans="1:14" ht="22.5" x14ac:dyDescent="0.25">
      <c r="A416" s="66">
        <v>409</v>
      </c>
      <c r="B416" s="66"/>
      <c r="C416" s="204" t="s">
        <v>1444</v>
      </c>
      <c r="D416" s="195" t="s">
        <v>839</v>
      </c>
      <c r="E416" s="196" t="s">
        <v>136</v>
      </c>
      <c r="F416" s="197"/>
      <c r="G416" s="198" t="s">
        <v>839</v>
      </c>
      <c r="H416" s="199" t="s">
        <v>840</v>
      </c>
      <c r="I416" s="200"/>
      <c r="J416" s="200"/>
      <c r="K416" s="190"/>
      <c r="L416" s="201">
        <f t="shared" ref="L416:L517" si="67">I416+J416-K416</f>
        <v>0</v>
      </c>
      <c r="M416" s="202"/>
      <c r="N416" s="202"/>
    </row>
    <row r="417" spans="1:14" ht="22.5" x14ac:dyDescent="0.25">
      <c r="A417" s="66">
        <f t="shared" ref="A417:A432" si="68">A416+1</f>
        <v>410</v>
      </c>
      <c r="B417" s="66"/>
      <c r="C417" s="204" t="s">
        <v>1444</v>
      </c>
      <c r="D417" s="195" t="s">
        <v>842</v>
      </c>
      <c r="E417" s="196" t="s">
        <v>137</v>
      </c>
      <c r="F417" s="197"/>
      <c r="G417" s="198" t="s">
        <v>1348</v>
      </c>
      <c r="H417" s="199" t="s">
        <v>138</v>
      </c>
      <c r="I417" s="200"/>
      <c r="J417" s="200"/>
      <c r="K417" s="190"/>
      <c r="L417" s="201">
        <f t="shared" si="67"/>
        <v>0</v>
      </c>
      <c r="M417" s="202"/>
      <c r="N417" s="202"/>
    </row>
    <row r="418" spans="1:14" ht="22.5" x14ac:dyDescent="0.25">
      <c r="A418" s="66">
        <f t="shared" si="68"/>
        <v>411</v>
      </c>
      <c r="B418" s="66"/>
      <c r="C418" s="204" t="s">
        <v>1444</v>
      </c>
      <c r="D418" s="195" t="s">
        <v>842</v>
      </c>
      <c r="E418" s="196" t="s">
        <v>137</v>
      </c>
      <c r="F418" s="197"/>
      <c r="G418" s="198" t="s">
        <v>1349</v>
      </c>
      <c r="H418" s="199" t="s">
        <v>139</v>
      </c>
      <c r="I418" s="200"/>
      <c r="J418" s="200"/>
      <c r="K418" s="190"/>
      <c r="L418" s="201">
        <f t="shared" si="67"/>
        <v>0</v>
      </c>
      <c r="M418" s="202"/>
      <c r="N418" s="202"/>
    </row>
    <row r="419" spans="1:14" ht="22.5" x14ac:dyDescent="0.25">
      <c r="A419" s="66">
        <f t="shared" si="68"/>
        <v>412</v>
      </c>
      <c r="B419" s="66"/>
      <c r="C419" s="204" t="s">
        <v>1444</v>
      </c>
      <c r="D419" s="195" t="s">
        <v>842</v>
      </c>
      <c r="E419" s="196" t="s">
        <v>137</v>
      </c>
      <c r="F419" s="197"/>
      <c r="G419" s="198" t="s">
        <v>1350</v>
      </c>
      <c r="H419" s="199" t="s">
        <v>140</v>
      </c>
      <c r="I419" s="200"/>
      <c r="J419" s="200"/>
      <c r="K419" s="190"/>
      <c r="L419" s="201">
        <f t="shared" si="67"/>
        <v>0</v>
      </c>
      <c r="M419" s="202"/>
      <c r="N419" s="202"/>
    </row>
    <row r="420" spans="1:14" ht="22.5" x14ac:dyDescent="0.25">
      <c r="A420" s="66">
        <f t="shared" si="68"/>
        <v>413</v>
      </c>
      <c r="B420" s="66"/>
      <c r="C420" s="204" t="s">
        <v>1444</v>
      </c>
      <c r="D420" s="195" t="s">
        <v>842</v>
      </c>
      <c r="E420" s="196" t="s">
        <v>137</v>
      </c>
      <c r="F420" s="197"/>
      <c r="G420" s="198" t="s">
        <v>1351</v>
      </c>
      <c r="H420" s="199" t="s">
        <v>141</v>
      </c>
      <c r="I420" s="200"/>
      <c r="J420" s="200"/>
      <c r="K420" s="190"/>
      <c r="L420" s="201">
        <f t="shared" si="67"/>
        <v>0</v>
      </c>
      <c r="M420" s="202"/>
      <c r="N420" s="202"/>
    </row>
    <row r="421" spans="1:14" ht="22.5" x14ac:dyDescent="0.25">
      <c r="A421" s="66">
        <f t="shared" si="68"/>
        <v>414</v>
      </c>
      <c r="B421" s="66"/>
      <c r="C421" s="204" t="s">
        <v>1444</v>
      </c>
      <c r="D421" s="195" t="s">
        <v>842</v>
      </c>
      <c r="E421" s="196" t="s">
        <v>137</v>
      </c>
      <c r="F421" s="197"/>
      <c r="G421" s="198" t="s">
        <v>1352</v>
      </c>
      <c r="H421" s="199" t="s">
        <v>142</v>
      </c>
      <c r="I421" s="200"/>
      <c r="J421" s="200"/>
      <c r="K421" s="190"/>
      <c r="L421" s="201">
        <f t="shared" si="67"/>
        <v>0</v>
      </c>
      <c r="M421" s="202"/>
      <c r="N421" s="202"/>
    </row>
    <row r="422" spans="1:14" ht="22.5" x14ac:dyDescent="0.25">
      <c r="A422" s="66">
        <f t="shared" si="68"/>
        <v>415</v>
      </c>
      <c r="B422" s="66"/>
      <c r="C422" s="204" t="s">
        <v>1444</v>
      </c>
      <c r="D422" s="195" t="s">
        <v>842</v>
      </c>
      <c r="E422" s="196" t="s">
        <v>137</v>
      </c>
      <c r="F422" s="197"/>
      <c r="G422" s="198" t="s">
        <v>1353</v>
      </c>
      <c r="H422" s="199" t="s">
        <v>143</v>
      </c>
      <c r="I422" s="200"/>
      <c r="J422" s="200"/>
      <c r="K422" s="190"/>
      <c r="L422" s="201">
        <f t="shared" si="67"/>
        <v>0</v>
      </c>
      <c r="M422" s="202"/>
      <c r="N422" s="202"/>
    </row>
    <row r="423" spans="1:14" ht="22.5" x14ac:dyDescent="0.25">
      <c r="A423" s="66">
        <f t="shared" si="68"/>
        <v>416</v>
      </c>
      <c r="B423" s="66"/>
      <c r="C423" s="204" t="s">
        <v>1444</v>
      </c>
      <c r="D423" s="195" t="s">
        <v>842</v>
      </c>
      <c r="E423" s="196" t="s">
        <v>137</v>
      </c>
      <c r="F423" s="197"/>
      <c r="G423" s="198" t="s">
        <v>1354</v>
      </c>
      <c r="H423" s="199" t="s">
        <v>144</v>
      </c>
      <c r="I423" s="200"/>
      <c r="J423" s="200"/>
      <c r="K423" s="190"/>
      <c r="L423" s="201">
        <f t="shared" si="67"/>
        <v>0</v>
      </c>
      <c r="M423" s="202"/>
      <c r="N423" s="202"/>
    </row>
    <row r="424" spans="1:14" ht="22.5" x14ac:dyDescent="0.25">
      <c r="A424" s="66">
        <f t="shared" si="68"/>
        <v>417</v>
      </c>
      <c r="B424" s="66"/>
      <c r="C424" s="204" t="s">
        <v>1444</v>
      </c>
      <c r="D424" s="195" t="s">
        <v>843</v>
      </c>
      <c r="E424" s="196" t="s">
        <v>145</v>
      </c>
      <c r="F424" s="197"/>
      <c r="G424" s="198" t="s">
        <v>1355</v>
      </c>
      <c r="H424" s="199" t="s">
        <v>954</v>
      </c>
      <c r="I424" s="200"/>
      <c r="J424" s="200"/>
      <c r="K424" s="190"/>
      <c r="L424" s="201">
        <f t="shared" si="67"/>
        <v>0</v>
      </c>
      <c r="M424" s="202"/>
      <c r="N424" s="202"/>
    </row>
    <row r="425" spans="1:14" ht="22.5" x14ac:dyDescent="0.25">
      <c r="A425" s="66">
        <f t="shared" si="68"/>
        <v>418</v>
      </c>
      <c r="B425" s="66"/>
      <c r="C425" s="204" t="s">
        <v>1444</v>
      </c>
      <c r="D425" s="195" t="s">
        <v>843</v>
      </c>
      <c r="E425" s="196" t="s">
        <v>145</v>
      </c>
      <c r="F425" s="197"/>
      <c r="G425" s="198" t="s">
        <v>1356</v>
      </c>
      <c r="H425" s="199" t="s">
        <v>955</v>
      </c>
      <c r="I425" s="200"/>
      <c r="J425" s="200"/>
      <c r="K425" s="190"/>
      <c r="L425" s="201">
        <f t="shared" si="67"/>
        <v>0</v>
      </c>
      <c r="M425" s="202"/>
      <c r="N425" s="202"/>
    </row>
    <row r="426" spans="1:14" ht="22.5" x14ac:dyDescent="0.25">
      <c r="A426" s="66">
        <f t="shared" si="68"/>
        <v>419</v>
      </c>
      <c r="B426" s="66"/>
      <c r="C426" s="204" t="s">
        <v>1444</v>
      </c>
      <c r="D426" s="195" t="s">
        <v>843</v>
      </c>
      <c r="E426" s="196" t="s">
        <v>145</v>
      </c>
      <c r="F426" s="197"/>
      <c r="G426" s="198" t="s">
        <v>1357</v>
      </c>
      <c r="H426" s="199" t="s">
        <v>956</v>
      </c>
      <c r="I426" s="200"/>
      <c r="J426" s="200"/>
      <c r="K426" s="190"/>
      <c r="L426" s="201">
        <f t="shared" si="67"/>
        <v>0</v>
      </c>
      <c r="M426" s="202"/>
      <c r="N426" s="202"/>
    </row>
    <row r="427" spans="1:14" ht="22.5" x14ac:dyDescent="0.25">
      <c r="A427" s="66">
        <f t="shared" si="68"/>
        <v>420</v>
      </c>
      <c r="B427" s="66"/>
      <c r="C427" s="204" t="s">
        <v>1444</v>
      </c>
      <c r="D427" s="195" t="s">
        <v>843</v>
      </c>
      <c r="E427" s="196" t="s">
        <v>145</v>
      </c>
      <c r="F427" s="197"/>
      <c r="G427" s="198" t="s">
        <v>1358</v>
      </c>
      <c r="H427" s="199" t="s">
        <v>957</v>
      </c>
      <c r="I427" s="200"/>
      <c r="J427" s="200"/>
      <c r="K427" s="190"/>
      <c r="L427" s="201">
        <f t="shared" si="67"/>
        <v>0</v>
      </c>
      <c r="M427" s="202"/>
      <c r="N427" s="202"/>
    </row>
    <row r="428" spans="1:14" ht="22.5" x14ac:dyDescent="0.25">
      <c r="A428" s="66">
        <f t="shared" si="68"/>
        <v>421</v>
      </c>
      <c r="B428" s="66"/>
      <c r="C428" s="204" t="s">
        <v>1444</v>
      </c>
      <c r="D428" s="195" t="s">
        <v>843</v>
      </c>
      <c r="E428" s="196" t="s">
        <v>145</v>
      </c>
      <c r="F428" s="197"/>
      <c r="G428" s="198" t="s">
        <v>1359</v>
      </c>
      <c r="H428" s="199" t="s">
        <v>958</v>
      </c>
      <c r="I428" s="200"/>
      <c r="J428" s="200"/>
      <c r="K428" s="190"/>
      <c r="L428" s="201">
        <f t="shared" si="67"/>
        <v>0</v>
      </c>
      <c r="M428" s="202"/>
      <c r="N428" s="202"/>
    </row>
    <row r="429" spans="1:14" ht="22.5" x14ac:dyDescent="0.25">
      <c r="A429" s="66">
        <f t="shared" si="68"/>
        <v>422</v>
      </c>
      <c r="B429" s="66"/>
      <c r="C429" s="204" t="s">
        <v>1444</v>
      </c>
      <c r="D429" s="195" t="s">
        <v>843</v>
      </c>
      <c r="E429" s="196" t="s">
        <v>145</v>
      </c>
      <c r="F429" s="197"/>
      <c r="G429" s="198" t="s">
        <v>1360</v>
      </c>
      <c r="H429" s="199" t="s">
        <v>959</v>
      </c>
      <c r="I429" s="200"/>
      <c r="J429" s="200"/>
      <c r="K429" s="190"/>
      <c r="L429" s="201">
        <f t="shared" si="67"/>
        <v>0</v>
      </c>
      <c r="M429" s="202"/>
      <c r="N429" s="202"/>
    </row>
    <row r="430" spans="1:14" ht="22.5" x14ac:dyDescent="0.25">
      <c r="A430" s="66">
        <f t="shared" si="68"/>
        <v>423</v>
      </c>
      <c r="B430" s="66"/>
      <c r="C430" s="204" t="s">
        <v>1444</v>
      </c>
      <c r="D430" s="195" t="s">
        <v>843</v>
      </c>
      <c r="E430" s="196" t="s">
        <v>145</v>
      </c>
      <c r="F430" s="197"/>
      <c r="G430" s="198" t="s">
        <v>1361</v>
      </c>
      <c r="H430" s="199" t="s">
        <v>844</v>
      </c>
      <c r="I430" s="200"/>
      <c r="J430" s="200"/>
      <c r="K430" s="190"/>
      <c r="L430" s="201">
        <f t="shared" si="67"/>
        <v>0</v>
      </c>
      <c r="M430" s="202"/>
      <c r="N430" s="202"/>
    </row>
    <row r="431" spans="1:14" ht="22.5" x14ac:dyDescent="0.25">
      <c r="A431" s="66">
        <f t="shared" si="68"/>
        <v>424</v>
      </c>
      <c r="B431" s="66"/>
      <c r="C431" s="204" t="s">
        <v>1444</v>
      </c>
      <c r="D431" s="195" t="s">
        <v>843</v>
      </c>
      <c r="E431" s="196" t="s">
        <v>145</v>
      </c>
      <c r="F431" s="197"/>
      <c r="G431" s="198" t="s">
        <v>1362</v>
      </c>
      <c r="H431" s="199" t="s">
        <v>960</v>
      </c>
      <c r="I431" s="200"/>
      <c r="J431" s="200"/>
      <c r="K431" s="190"/>
      <c r="L431" s="201">
        <f t="shared" si="67"/>
        <v>0</v>
      </c>
      <c r="M431" s="202"/>
      <c r="N431" s="202"/>
    </row>
    <row r="432" spans="1:14" ht="22.5" x14ac:dyDescent="0.25">
      <c r="A432" s="66">
        <f t="shared" si="68"/>
        <v>425</v>
      </c>
      <c r="B432" s="66"/>
      <c r="C432" s="204" t="s">
        <v>1444</v>
      </c>
      <c r="D432" s="195" t="s">
        <v>843</v>
      </c>
      <c r="E432" s="196" t="s">
        <v>145</v>
      </c>
      <c r="F432" s="197"/>
      <c r="G432" s="198" t="s">
        <v>1363</v>
      </c>
      <c r="H432" s="199" t="s">
        <v>961</v>
      </c>
      <c r="I432" s="200"/>
      <c r="J432" s="200"/>
      <c r="K432" s="190"/>
      <c r="L432" s="201">
        <f t="shared" si="67"/>
        <v>0</v>
      </c>
      <c r="M432" s="202"/>
      <c r="N432" s="202"/>
    </row>
    <row r="433" spans="1:14" ht="22.5" x14ac:dyDescent="0.2">
      <c r="A433" s="66">
        <f>A482+1</f>
        <v>474</v>
      </c>
      <c r="B433" s="66"/>
      <c r="C433" s="204" t="s">
        <v>1444</v>
      </c>
      <c r="D433" s="195" t="s">
        <v>873</v>
      </c>
      <c r="E433" s="210" t="s">
        <v>151</v>
      </c>
      <c r="F433" s="197"/>
      <c r="G433" s="198" t="s">
        <v>873</v>
      </c>
      <c r="H433" s="199" t="s">
        <v>151</v>
      </c>
      <c r="I433" s="200"/>
      <c r="J433" s="200"/>
      <c r="K433" s="190"/>
      <c r="L433" s="201">
        <f t="shared" si="67"/>
        <v>0</v>
      </c>
      <c r="M433" s="202"/>
      <c r="N433" s="202"/>
    </row>
    <row r="434" spans="1:14" ht="22.5" x14ac:dyDescent="0.25">
      <c r="A434" s="66">
        <f>A432+1</f>
        <v>426</v>
      </c>
      <c r="B434" s="66"/>
      <c r="C434" s="204" t="s">
        <v>1445</v>
      </c>
      <c r="D434" s="195" t="s">
        <v>841</v>
      </c>
      <c r="E434" s="196" t="s">
        <v>167</v>
      </c>
      <c r="F434" s="197"/>
      <c r="G434" s="198" t="s">
        <v>841</v>
      </c>
      <c r="H434" s="199" t="s">
        <v>168</v>
      </c>
      <c r="I434" s="200"/>
      <c r="J434" s="200"/>
      <c r="K434" s="190"/>
      <c r="L434" s="201">
        <f t="shared" si="67"/>
        <v>0</v>
      </c>
      <c r="M434" s="202"/>
      <c r="N434" s="202"/>
    </row>
    <row r="435" spans="1:14" ht="22.5" x14ac:dyDescent="0.25">
      <c r="A435" s="66">
        <f t="shared" ref="A435:A448" si="69">A434+1</f>
        <v>427</v>
      </c>
      <c r="B435" s="66"/>
      <c r="C435" s="204" t="s">
        <v>1445</v>
      </c>
      <c r="D435" s="195" t="s">
        <v>845</v>
      </c>
      <c r="E435" s="196" t="s">
        <v>169</v>
      </c>
      <c r="F435" s="197"/>
      <c r="G435" s="198" t="s">
        <v>1364</v>
      </c>
      <c r="H435" s="199" t="s">
        <v>170</v>
      </c>
      <c r="I435" s="200"/>
      <c r="J435" s="200"/>
      <c r="K435" s="190"/>
      <c r="L435" s="201">
        <f t="shared" si="67"/>
        <v>0</v>
      </c>
      <c r="M435" s="202"/>
      <c r="N435" s="202"/>
    </row>
    <row r="436" spans="1:14" ht="22.5" x14ac:dyDescent="0.25">
      <c r="A436" s="66">
        <f t="shared" si="69"/>
        <v>428</v>
      </c>
      <c r="B436" s="66"/>
      <c r="C436" s="204" t="s">
        <v>1445</v>
      </c>
      <c r="D436" s="195" t="s">
        <v>845</v>
      </c>
      <c r="E436" s="196" t="s">
        <v>169</v>
      </c>
      <c r="F436" s="197"/>
      <c r="G436" s="198" t="s">
        <v>1365</v>
      </c>
      <c r="H436" s="199" t="s">
        <v>171</v>
      </c>
      <c r="I436" s="200"/>
      <c r="J436" s="200"/>
      <c r="K436" s="190"/>
      <c r="L436" s="201">
        <f t="shared" si="67"/>
        <v>0</v>
      </c>
      <c r="M436" s="202"/>
      <c r="N436" s="202"/>
    </row>
    <row r="437" spans="1:14" ht="22.5" x14ac:dyDescent="0.25">
      <c r="A437" s="66">
        <f t="shared" si="69"/>
        <v>429</v>
      </c>
      <c r="B437" s="66"/>
      <c r="C437" s="204" t="s">
        <v>1445</v>
      </c>
      <c r="D437" s="195" t="s">
        <v>845</v>
      </c>
      <c r="E437" s="196" t="s">
        <v>169</v>
      </c>
      <c r="F437" s="197"/>
      <c r="G437" s="198" t="s">
        <v>1366</v>
      </c>
      <c r="H437" s="199" t="s">
        <v>172</v>
      </c>
      <c r="I437" s="200"/>
      <c r="J437" s="200"/>
      <c r="K437" s="190"/>
      <c r="L437" s="201">
        <f t="shared" si="67"/>
        <v>0</v>
      </c>
      <c r="M437" s="202"/>
      <c r="N437" s="202"/>
    </row>
    <row r="438" spans="1:14" ht="22.5" x14ac:dyDescent="0.25">
      <c r="A438" s="66">
        <f t="shared" si="69"/>
        <v>430</v>
      </c>
      <c r="B438" s="66"/>
      <c r="C438" s="204" t="s">
        <v>1445</v>
      </c>
      <c r="D438" s="195" t="s">
        <v>845</v>
      </c>
      <c r="E438" s="196" t="s">
        <v>169</v>
      </c>
      <c r="F438" s="197"/>
      <c r="G438" s="198" t="s">
        <v>1367</v>
      </c>
      <c r="H438" s="199" t="s">
        <v>173</v>
      </c>
      <c r="I438" s="200"/>
      <c r="J438" s="200"/>
      <c r="K438" s="190"/>
      <c r="L438" s="201">
        <f t="shared" si="67"/>
        <v>0</v>
      </c>
      <c r="M438" s="202"/>
      <c r="N438" s="202"/>
    </row>
    <row r="439" spans="1:14" ht="22.5" x14ac:dyDescent="0.25">
      <c r="A439" s="66">
        <f t="shared" si="69"/>
        <v>431</v>
      </c>
      <c r="B439" s="66"/>
      <c r="C439" s="204" t="s">
        <v>1445</v>
      </c>
      <c r="D439" s="195" t="s">
        <v>845</v>
      </c>
      <c r="E439" s="196" t="s">
        <v>169</v>
      </c>
      <c r="F439" s="197"/>
      <c r="G439" s="198" t="s">
        <v>1368</v>
      </c>
      <c r="H439" s="199" t="s">
        <v>174</v>
      </c>
      <c r="I439" s="200"/>
      <c r="J439" s="200"/>
      <c r="K439" s="190"/>
      <c r="L439" s="201">
        <f t="shared" si="67"/>
        <v>0</v>
      </c>
      <c r="M439" s="202"/>
      <c r="N439" s="202"/>
    </row>
    <row r="440" spans="1:14" ht="22.5" x14ac:dyDescent="0.25">
      <c r="A440" s="66">
        <f t="shared" si="69"/>
        <v>432</v>
      </c>
      <c r="B440" s="66"/>
      <c r="C440" s="204" t="s">
        <v>1445</v>
      </c>
      <c r="D440" s="195" t="s">
        <v>845</v>
      </c>
      <c r="E440" s="196" t="s">
        <v>169</v>
      </c>
      <c r="F440" s="197"/>
      <c r="G440" s="198" t="s">
        <v>1369</v>
      </c>
      <c r="H440" s="199" t="s">
        <v>175</v>
      </c>
      <c r="I440" s="200"/>
      <c r="J440" s="200"/>
      <c r="K440" s="190"/>
      <c r="L440" s="201">
        <f t="shared" si="67"/>
        <v>0</v>
      </c>
      <c r="M440" s="202"/>
      <c r="N440" s="202"/>
    </row>
    <row r="441" spans="1:14" ht="22.5" x14ac:dyDescent="0.25">
      <c r="A441" s="66">
        <f t="shared" si="69"/>
        <v>433</v>
      </c>
      <c r="B441" s="66"/>
      <c r="C441" s="204" t="s">
        <v>1445</v>
      </c>
      <c r="D441" s="195" t="s">
        <v>845</v>
      </c>
      <c r="E441" s="196" t="s">
        <v>169</v>
      </c>
      <c r="F441" s="197"/>
      <c r="G441" s="198" t="s">
        <v>1370</v>
      </c>
      <c r="H441" s="199" t="s">
        <v>176</v>
      </c>
      <c r="I441" s="200"/>
      <c r="J441" s="200"/>
      <c r="K441" s="190"/>
      <c r="L441" s="201">
        <f t="shared" si="67"/>
        <v>0</v>
      </c>
      <c r="M441" s="202"/>
      <c r="N441" s="202"/>
    </row>
    <row r="442" spans="1:14" ht="22.5" x14ac:dyDescent="0.25">
      <c r="A442" s="66">
        <f t="shared" si="69"/>
        <v>434</v>
      </c>
      <c r="B442" s="66"/>
      <c r="C442" s="204" t="s">
        <v>1445</v>
      </c>
      <c r="D442" s="195" t="s">
        <v>845</v>
      </c>
      <c r="E442" s="196" t="s">
        <v>169</v>
      </c>
      <c r="F442" s="197"/>
      <c r="G442" s="198" t="s">
        <v>1371</v>
      </c>
      <c r="H442" s="199" t="s">
        <v>177</v>
      </c>
      <c r="I442" s="200"/>
      <c r="J442" s="200"/>
      <c r="K442" s="190"/>
      <c r="L442" s="201">
        <f t="shared" si="67"/>
        <v>0</v>
      </c>
      <c r="M442" s="202"/>
      <c r="N442" s="202"/>
    </row>
    <row r="443" spans="1:14" ht="22.5" x14ac:dyDescent="0.25">
      <c r="A443" s="66">
        <f t="shared" si="69"/>
        <v>435</v>
      </c>
      <c r="B443" s="66"/>
      <c r="C443" s="204" t="s">
        <v>1445</v>
      </c>
      <c r="D443" s="195" t="s">
        <v>845</v>
      </c>
      <c r="E443" s="196" t="s">
        <v>169</v>
      </c>
      <c r="F443" s="197"/>
      <c r="G443" s="198" t="s">
        <v>1372</v>
      </c>
      <c r="H443" s="199" t="s">
        <v>178</v>
      </c>
      <c r="I443" s="200"/>
      <c r="J443" s="200"/>
      <c r="K443" s="190"/>
      <c r="L443" s="201">
        <f t="shared" si="67"/>
        <v>0</v>
      </c>
      <c r="M443" s="202"/>
      <c r="N443" s="202"/>
    </row>
    <row r="444" spans="1:14" ht="22.5" x14ac:dyDescent="0.25">
      <c r="A444" s="66">
        <f t="shared" si="69"/>
        <v>436</v>
      </c>
      <c r="B444" s="66"/>
      <c r="C444" s="204" t="s">
        <v>1445</v>
      </c>
      <c r="D444" s="195" t="s">
        <v>845</v>
      </c>
      <c r="E444" s="196" t="s">
        <v>169</v>
      </c>
      <c r="F444" s="197"/>
      <c r="G444" s="198" t="s">
        <v>1373</v>
      </c>
      <c r="H444" s="199" t="s">
        <v>179</v>
      </c>
      <c r="I444" s="200"/>
      <c r="J444" s="200"/>
      <c r="K444" s="190"/>
      <c r="L444" s="201">
        <f t="shared" si="67"/>
        <v>0</v>
      </c>
      <c r="M444" s="202"/>
      <c r="N444" s="202"/>
    </row>
    <row r="445" spans="1:14" ht="22.5" x14ac:dyDescent="0.25">
      <c r="A445" s="66">
        <f t="shared" si="69"/>
        <v>437</v>
      </c>
      <c r="B445" s="66"/>
      <c r="C445" s="204" t="s">
        <v>1445</v>
      </c>
      <c r="D445" s="195" t="s">
        <v>845</v>
      </c>
      <c r="E445" s="196" t="s">
        <v>169</v>
      </c>
      <c r="F445" s="197"/>
      <c r="G445" s="198" t="s">
        <v>1374</v>
      </c>
      <c r="H445" s="199" t="s">
        <v>180</v>
      </c>
      <c r="I445" s="200"/>
      <c r="J445" s="200"/>
      <c r="K445" s="190"/>
      <c r="L445" s="201">
        <f t="shared" si="67"/>
        <v>0</v>
      </c>
      <c r="M445" s="202"/>
      <c r="N445" s="202"/>
    </row>
    <row r="446" spans="1:14" ht="22.5" x14ac:dyDescent="0.25">
      <c r="A446" s="66">
        <f t="shared" si="69"/>
        <v>438</v>
      </c>
      <c r="B446" s="66"/>
      <c r="C446" s="204" t="s">
        <v>1445</v>
      </c>
      <c r="D446" s="195" t="s">
        <v>845</v>
      </c>
      <c r="E446" s="196" t="s">
        <v>169</v>
      </c>
      <c r="F446" s="197"/>
      <c r="G446" s="198" t="s">
        <v>1375</v>
      </c>
      <c r="H446" s="199" t="s">
        <v>181</v>
      </c>
      <c r="I446" s="200"/>
      <c r="J446" s="200"/>
      <c r="K446" s="190"/>
      <c r="L446" s="201">
        <f t="shared" si="67"/>
        <v>0</v>
      </c>
      <c r="M446" s="202"/>
      <c r="N446" s="202"/>
    </row>
    <row r="447" spans="1:14" ht="22.5" x14ac:dyDescent="0.25">
      <c r="A447" s="66">
        <f t="shared" si="69"/>
        <v>439</v>
      </c>
      <c r="B447" s="66"/>
      <c r="C447" s="204" t="s">
        <v>1445</v>
      </c>
      <c r="D447" s="195" t="s">
        <v>845</v>
      </c>
      <c r="E447" s="196" t="s">
        <v>169</v>
      </c>
      <c r="F447" s="197"/>
      <c r="G447" s="198" t="s">
        <v>1376</v>
      </c>
      <c r="H447" s="199" t="s">
        <v>182</v>
      </c>
      <c r="I447" s="200"/>
      <c r="J447" s="200"/>
      <c r="K447" s="190"/>
      <c r="L447" s="201">
        <f t="shared" si="67"/>
        <v>0</v>
      </c>
      <c r="M447" s="202"/>
      <c r="N447" s="202"/>
    </row>
    <row r="448" spans="1:14" ht="22.5" x14ac:dyDescent="0.25">
      <c r="A448" s="66">
        <f t="shared" si="69"/>
        <v>440</v>
      </c>
      <c r="B448" s="66"/>
      <c r="C448" s="204" t="s">
        <v>1445</v>
      </c>
      <c r="D448" s="195" t="s">
        <v>845</v>
      </c>
      <c r="E448" s="196" t="s">
        <v>169</v>
      </c>
      <c r="F448" s="197"/>
      <c r="G448" s="198" t="s">
        <v>1377</v>
      </c>
      <c r="H448" s="199" t="s">
        <v>183</v>
      </c>
      <c r="I448" s="200"/>
      <c r="J448" s="200"/>
      <c r="K448" s="190"/>
      <c r="L448" s="201">
        <f t="shared" si="67"/>
        <v>0</v>
      </c>
      <c r="M448" s="202"/>
      <c r="N448" s="202"/>
    </row>
    <row r="449" spans="1:14" ht="22.5" x14ac:dyDescent="0.25">
      <c r="A449" s="66">
        <f>A433+1</f>
        <v>475</v>
      </c>
      <c r="B449" s="66"/>
      <c r="C449" s="204" t="s">
        <v>1445</v>
      </c>
      <c r="D449" s="195" t="s">
        <v>874</v>
      </c>
      <c r="E449" s="196" t="s">
        <v>194</v>
      </c>
      <c r="F449" s="197"/>
      <c r="G449" s="198" t="s">
        <v>874</v>
      </c>
      <c r="H449" s="199" t="s">
        <v>194</v>
      </c>
      <c r="I449" s="200"/>
      <c r="J449" s="200"/>
      <c r="K449" s="190"/>
      <c r="L449" s="201">
        <f t="shared" si="67"/>
        <v>0</v>
      </c>
      <c r="M449" s="202"/>
      <c r="N449" s="202"/>
    </row>
    <row r="450" spans="1:14" ht="22.5" x14ac:dyDescent="0.25">
      <c r="A450" s="66">
        <f>A448+1</f>
        <v>441</v>
      </c>
      <c r="B450" s="66"/>
      <c r="C450" s="204" t="s">
        <v>1444</v>
      </c>
      <c r="D450" s="198" t="s">
        <v>146</v>
      </c>
      <c r="E450" s="196" t="s">
        <v>147</v>
      </c>
      <c r="F450" s="197"/>
      <c r="G450" s="198" t="s">
        <v>818</v>
      </c>
      <c r="H450" s="199" t="s">
        <v>148</v>
      </c>
      <c r="I450" s="200"/>
      <c r="J450" s="200"/>
      <c r="K450" s="190"/>
      <c r="L450" s="201">
        <f t="shared" si="67"/>
        <v>0</v>
      </c>
      <c r="M450" s="202"/>
      <c r="N450" s="202"/>
    </row>
    <row r="451" spans="1:14" ht="22.5" x14ac:dyDescent="0.25">
      <c r="A451" s="66">
        <f t="shared" ref="A451:A517" si="70">A450+1</f>
        <v>442</v>
      </c>
      <c r="B451" s="66"/>
      <c r="C451" s="204" t="s">
        <v>1444</v>
      </c>
      <c r="D451" s="198" t="s">
        <v>146</v>
      </c>
      <c r="E451" s="196" t="s">
        <v>147</v>
      </c>
      <c r="F451" s="197"/>
      <c r="G451" s="198" t="s">
        <v>846</v>
      </c>
      <c r="H451" s="199" t="s">
        <v>138</v>
      </c>
      <c r="I451" s="200"/>
      <c r="J451" s="200"/>
      <c r="K451" s="190"/>
      <c r="L451" s="201">
        <f t="shared" si="67"/>
        <v>0</v>
      </c>
      <c r="M451" s="202"/>
      <c r="N451" s="202"/>
    </row>
    <row r="452" spans="1:14" ht="22.5" x14ac:dyDescent="0.25">
      <c r="A452" s="66">
        <f t="shared" si="70"/>
        <v>443</v>
      </c>
      <c r="B452" s="66"/>
      <c r="C452" s="204" t="s">
        <v>1444</v>
      </c>
      <c r="D452" s="198" t="s">
        <v>146</v>
      </c>
      <c r="E452" s="196" t="s">
        <v>147</v>
      </c>
      <c r="F452" s="197"/>
      <c r="G452" s="198" t="s">
        <v>847</v>
      </c>
      <c r="H452" s="199" t="s">
        <v>139</v>
      </c>
      <c r="I452" s="200"/>
      <c r="J452" s="200"/>
      <c r="K452" s="190"/>
      <c r="L452" s="201">
        <f t="shared" si="67"/>
        <v>0</v>
      </c>
      <c r="M452" s="202"/>
      <c r="N452" s="202"/>
    </row>
    <row r="453" spans="1:14" ht="22.5" x14ac:dyDescent="0.25">
      <c r="A453" s="66">
        <f t="shared" si="70"/>
        <v>444</v>
      </c>
      <c r="B453" s="66"/>
      <c r="C453" s="204" t="s">
        <v>1444</v>
      </c>
      <c r="D453" s="198" t="s">
        <v>146</v>
      </c>
      <c r="E453" s="196" t="s">
        <v>147</v>
      </c>
      <c r="F453" s="197"/>
      <c r="G453" s="198" t="s">
        <v>848</v>
      </c>
      <c r="H453" s="199" t="s">
        <v>140</v>
      </c>
      <c r="I453" s="200"/>
      <c r="J453" s="200"/>
      <c r="K453" s="190"/>
      <c r="L453" s="201">
        <f t="shared" si="67"/>
        <v>0</v>
      </c>
      <c r="M453" s="202"/>
      <c r="N453" s="202"/>
    </row>
    <row r="454" spans="1:14" ht="22.5" x14ac:dyDescent="0.25">
      <c r="A454" s="66">
        <f t="shared" si="70"/>
        <v>445</v>
      </c>
      <c r="B454" s="66"/>
      <c r="C454" s="204" t="s">
        <v>1444</v>
      </c>
      <c r="D454" s="198" t="s">
        <v>146</v>
      </c>
      <c r="E454" s="196" t="s">
        <v>147</v>
      </c>
      <c r="F454" s="197"/>
      <c r="G454" s="198" t="s">
        <v>849</v>
      </c>
      <c r="H454" s="199" t="s">
        <v>141</v>
      </c>
      <c r="I454" s="200"/>
      <c r="J454" s="200"/>
      <c r="K454" s="190"/>
      <c r="L454" s="201">
        <f t="shared" si="67"/>
        <v>0</v>
      </c>
      <c r="M454" s="202"/>
      <c r="N454" s="202"/>
    </row>
    <row r="455" spans="1:14" ht="22.5" x14ac:dyDescent="0.25">
      <c r="A455" s="66">
        <f t="shared" si="70"/>
        <v>446</v>
      </c>
      <c r="B455" s="66"/>
      <c r="C455" s="204" t="s">
        <v>1444</v>
      </c>
      <c r="D455" s="198" t="s">
        <v>146</v>
      </c>
      <c r="E455" s="196" t="s">
        <v>147</v>
      </c>
      <c r="F455" s="197"/>
      <c r="G455" s="198" t="s">
        <v>850</v>
      </c>
      <c r="H455" s="199" t="s">
        <v>142</v>
      </c>
      <c r="I455" s="200"/>
      <c r="J455" s="200"/>
      <c r="K455" s="190"/>
      <c r="L455" s="201">
        <f t="shared" si="67"/>
        <v>0</v>
      </c>
      <c r="M455" s="202"/>
      <c r="N455" s="202"/>
    </row>
    <row r="456" spans="1:14" ht="22.5" x14ac:dyDescent="0.25">
      <c r="A456" s="66">
        <f t="shared" si="70"/>
        <v>447</v>
      </c>
      <c r="B456" s="66"/>
      <c r="C456" s="204" t="s">
        <v>1444</v>
      </c>
      <c r="D456" s="198" t="s">
        <v>146</v>
      </c>
      <c r="E456" s="196" t="s">
        <v>147</v>
      </c>
      <c r="F456" s="197"/>
      <c r="G456" s="198" t="s">
        <v>851</v>
      </c>
      <c r="H456" s="199" t="s">
        <v>143</v>
      </c>
      <c r="I456" s="200"/>
      <c r="J456" s="200"/>
      <c r="K456" s="190"/>
      <c r="L456" s="201">
        <f t="shared" si="67"/>
        <v>0</v>
      </c>
      <c r="M456" s="202"/>
      <c r="N456" s="202"/>
    </row>
    <row r="457" spans="1:14" ht="22.5" x14ac:dyDescent="0.25">
      <c r="A457" s="66">
        <f t="shared" si="70"/>
        <v>448</v>
      </c>
      <c r="B457" s="66"/>
      <c r="C457" s="204" t="s">
        <v>1444</v>
      </c>
      <c r="D457" s="198" t="s">
        <v>146</v>
      </c>
      <c r="E457" s="196" t="s">
        <v>147</v>
      </c>
      <c r="F457" s="197"/>
      <c r="G457" s="198" t="s">
        <v>852</v>
      </c>
      <c r="H457" s="199" t="s">
        <v>144</v>
      </c>
      <c r="I457" s="200"/>
      <c r="J457" s="200"/>
      <c r="K457" s="190"/>
      <c r="L457" s="201">
        <f t="shared" si="67"/>
        <v>0</v>
      </c>
      <c r="M457" s="202"/>
      <c r="N457" s="202"/>
    </row>
    <row r="458" spans="1:14" ht="22.5" x14ac:dyDescent="0.25">
      <c r="A458" s="66">
        <f t="shared" si="70"/>
        <v>449</v>
      </c>
      <c r="B458" s="66"/>
      <c r="C458" s="204" t="s">
        <v>1444</v>
      </c>
      <c r="D458" s="198" t="s">
        <v>146</v>
      </c>
      <c r="E458" s="196" t="s">
        <v>147</v>
      </c>
      <c r="F458" s="197"/>
      <c r="G458" s="198" t="s">
        <v>853</v>
      </c>
      <c r="H458" s="199" t="s">
        <v>954</v>
      </c>
      <c r="I458" s="200"/>
      <c r="J458" s="200"/>
      <c r="K458" s="190"/>
      <c r="L458" s="201">
        <f t="shared" si="67"/>
        <v>0</v>
      </c>
      <c r="M458" s="202"/>
      <c r="N458" s="202"/>
    </row>
    <row r="459" spans="1:14" ht="22.5" x14ac:dyDescent="0.25">
      <c r="A459" s="66">
        <f t="shared" si="70"/>
        <v>450</v>
      </c>
      <c r="B459" s="66"/>
      <c r="C459" s="204" t="s">
        <v>1444</v>
      </c>
      <c r="D459" s="198" t="s">
        <v>146</v>
      </c>
      <c r="E459" s="196" t="s">
        <v>147</v>
      </c>
      <c r="F459" s="197"/>
      <c r="G459" s="198" t="s">
        <v>854</v>
      </c>
      <c r="H459" s="199" t="s">
        <v>955</v>
      </c>
      <c r="I459" s="200"/>
      <c r="J459" s="200"/>
      <c r="K459" s="190"/>
      <c r="L459" s="201">
        <f t="shared" si="67"/>
        <v>0</v>
      </c>
      <c r="M459" s="202"/>
      <c r="N459" s="202"/>
    </row>
    <row r="460" spans="1:14" ht="22.5" x14ac:dyDescent="0.25">
      <c r="A460" s="66">
        <f t="shared" si="70"/>
        <v>451</v>
      </c>
      <c r="B460" s="66"/>
      <c r="C460" s="204" t="s">
        <v>1444</v>
      </c>
      <c r="D460" s="198" t="s">
        <v>146</v>
      </c>
      <c r="E460" s="196" t="s">
        <v>147</v>
      </c>
      <c r="F460" s="197"/>
      <c r="G460" s="198" t="s">
        <v>855</v>
      </c>
      <c r="H460" s="199" t="s">
        <v>956</v>
      </c>
      <c r="I460" s="200"/>
      <c r="J460" s="200"/>
      <c r="K460" s="190"/>
      <c r="L460" s="201">
        <f t="shared" si="67"/>
        <v>0</v>
      </c>
      <c r="M460" s="202"/>
      <c r="N460" s="202"/>
    </row>
    <row r="461" spans="1:14" ht="22.5" x14ac:dyDescent="0.25">
      <c r="A461" s="66">
        <f t="shared" si="70"/>
        <v>452</v>
      </c>
      <c r="B461" s="66"/>
      <c r="C461" s="204" t="s">
        <v>1444</v>
      </c>
      <c r="D461" s="198" t="s">
        <v>146</v>
      </c>
      <c r="E461" s="196" t="s">
        <v>147</v>
      </c>
      <c r="F461" s="197"/>
      <c r="G461" s="198" t="s">
        <v>856</v>
      </c>
      <c r="H461" s="199" t="s">
        <v>957</v>
      </c>
      <c r="I461" s="200"/>
      <c r="J461" s="200"/>
      <c r="K461" s="190"/>
      <c r="L461" s="201">
        <f t="shared" si="67"/>
        <v>0</v>
      </c>
      <c r="M461" s="202"/>
      <c r="N461" s="202"/>
    </row>
    <row r="462" spans="1:14" ht="22.5" x14ac:dyDescent="0.25">
      <c r="A462" s="66">
        <f t="shared" si="70"/>
        <v>453</v>
      </c>
      <c r="B462" s="66"/>
      <c r="C462" s="204" t="s">
        <v>1444</v>
      </c>
      <c r="D462" s="198" t="s">
        <v>146</v>
      </c>
      <c r="E462" s="196" t="s">
        <v>147</v>
      </c>
      <c r="F462" s="197"/>
      <c r="G462" s="198" t="s">
        <v>857</v>
      </c>
      <c r="H462" s="199" t="s">
        <v>958</v>
      </c>
      <c r="I462" s="200"/>
      <c r="J462" s="200"/>
      <c r="K462" s="190"/>
      <c r="L462" s="201">
        <f t="shared" si="67"/>
        <v>0</v>
      </c>
      <c r="M462" s="202"/>
      <c r="N462" s="202"/>
    </row>
    <row r="463" spans="1:14" ht="22.5" x14ac:dyDescent="0.25">
      <c r="A463" s="66">
        <f t="shared" si="70"/>
        <v>454</v>
      </c>
      <c r="B463" s="66"/>
      <c r="C463" s="204" t="s">
        <v>1444</v>
      </c>
      <c r="D463" s="198" t="s">
        <v>146</v>
      </c>
      <c r="E463" s="196" t="s">
        <v>147</v>
      </c>
      <c r="F463" s="197"/>
      <c r="G463" s="198" t="s">
        <v>858</v>
      </c>
      <c r="H463" s="199" t="s">
        <v>959</v>
      </c>
      <c r="I463" s="200"/>
      <c r="J463" s="200"/>
      <c r="K463" s="190"/>
      <c r="L463" s="201">
        <f t="shared" si="67"/>
        <v>0</v>
      </c>
      <c r="M463" s="202"/>
      <c r="N463" s="202"/>
    </row>
    <row r="464" spans="1:14" ht="22.5" x14ac:dyDescent="0.25">
      <c r="A464" s="66">
        <f t="shared" si="70"/>
        <v>455</v>
      </c>
      <c r="B464" s="66"/>
      <c r="C464" s="204" t="s">
        <v>1444</v>
      </c>
      <c r="D464" s="198" t="s">
        <v>146</v>
      </c>
      <c r="E464" s="196" t="s">
        <v>147</v>
      </c>
      <c r="F464" s="197"/>
      <c r="G464" s="198" t="s">
        <v>859</v>
      </c>
      <c r="H464" s="199" t="s">
        <v>844</v>
      </c>
      <c r="I464" s="200"/>
      <c r="J464" s="200"/>
      <c r="K464" s="190"/>
      <c r="L464" s="201">
        <f t="shared" si="67"/>
        <v>0</v>
      </c>
      <c r="M464" s="202"/>
      <c r="N464" s="202"/>
    </row>
    <row r="465" spans="1:14" ht="22.5" x14ac:dyDescent="0.25">
      <c r="A465" s="66">
        <f t="shared" si="70"/>
        <v>456</v>
      </c>
      <c r="B465" s="66"/>
      <c r="C465" s="204" t="s">
        <v>1444</v>
      </c>
      <c r="D465" s="198" t="s">
        <v>146</v>
      </c>
      <c r="E465" s="196" t="s">
        <v>147</v>
      </c>
      <c r="F465" s="197"/>
      <c r="G465" s="198" t="s">
        <v>860</v>
      </c>
      <c r="H465" s="199" t="s">
        <v>960</v>
      </c>
      <c r="I465" s="200"/>
      <c r="J465" s="200"/>
      <c r="K465" s="190"/>
      <c r="L465" s="201">
        <f t="shared" si="67"/>
        <v>0</v>
      </c>
      <c r="M465" s="202"/>
      <c r="N465" s="202"/>
    </row>
    <row r="466" spans="1:14" ht="22.5" x14ac:dyDescent="0.25">
      <c r="A466" s="66">
        <f t="shared" si="70"/>
        <v>457</v>
      </c>
      <c r="B466" s="66"/>
      <c r="C466" s="204" t="s">
        <v>1444</v>
      </c>
      <c r="D466" s="198" t="s">
        <v>146</v>
      </c>
      <c r="E466" s="196" t="s">
        <v>147</v>
      </c>
      <c r="F466" s="197"/>
      <c r="G466" s="198" t="s">
        <v>861</v>
      </c>
      <c r="H466" s="199" t="s">
        <v>961</v>
      </c>
      <c r="I466" s="200"/>
      <c r="J466" s="200"/>
      <c r="K466" s="190"/>
      <c r="L466" s="201">
        <f t="shared" si="67"/>
        <v>0</v>
      </c>
      <c r="M466" s="202"/>
      <c r="N466" s="202"/>
    </row>
    <row r="467" spans="1:14" ht="22.5" x14ac:dyDescent="0.25">
      <c r="A467" s="66">
        <f t="shared" si="70"/>
        <v>458</v>
      </c>
      <c r="B467" s="66"/>
      <c r="C467" s="204" t="s">
        <v>1444</v>
      </c>
      <c r="D467" s="198" t="s">
        <v>146</v>
      </c>
      <c r="E467" s="196" t="s">
        <v>147</v>
      </c>
      <c r="F467" s="197"/>
      <c r="G467" s="198" t="s">
        <v>819</v>
      </c>
      <c r="H467" s="199" t="s">
        <v>149</v>
      </c>
      <c r="I467" s="200"/>
      <c r="J467" s="200"/>
      <c r="K467" s="190"/>
      <c r="L467" s="201">
        <f t="shared" si="67"/>
        <v>0</v>
      </c>
      <c r="M467" s="202"/>
      <c r="N467" s="202"/>
    </row>
    <row r="468" spans="1:14" ht="22.5" x14ac:dyDescent="0.25">
      <c r="A468" s="66">
        <f t="shared" si="70"/>
        <v>459</v>
      </c>
      <c r="B468" s="66"/>
      <c r="C468" s="204" t="s">
        <v>1445</v>
      </c>
      <c r="D468" s="198" t="s">
        <v>483</v>
      </c>
      <c r="E468" s="196" t="s">
        <v>184</v>
      </c>
      <c r="F468" s="197"/>
      <c r="G468" s="198" t="s">
        <v>820</v>
      </c>
      <c r="H468" s="199" t="s">
        <v>185</v>
      </c>
      <c r="I468" s="200"/>
      <c r="J468" s="200"/>
      <c r="K468" s="190"/>
      <c r="L468" s="201">
        <f t="shared" si="67"/>
        <v>0</v>
      </c>
      <c r="M468" s="202"/>
      <c r="N468" s="202"/>
    </row>
    <row r="469" spans="1:14" ht="22.5" x14ac:dyDescent="0.25">
      <c r="A469" s="66">
        <f t="shared" si="70"/>
        <v>460</v>
      </c>
      <c r="B469" s="66"/>
      <c r="C469" s="204" t="s">
        <v>1445</v>
      </c>
      <c r="D469" s="198" t="s">
        <v>483</v>
      </c>
      <c r="E469" s="196" t="s">
        <v>184</v>
      </c>
      <c r="F469" s="197"/>
      <c r="G469" s="198" t="s">
        <v>821</v>
      </c>
      <c r="H469" s="199" t="s">
        <v>186</v>
      </c>
      <c r="I469" s="200"/>
      <c r="J469" s="200"/>
      <c r="K469" s="190"/>
      <c r="L469" s="201">
        <f t="shared" si="67"/>
        <v>0</v>
      </c>
      <c r="M469" s="202"/>
      <c r="N469" s="202"/>
    </row>
    <row r="470" spans="1:14" ht="22.5" x14ac:dyDescent="0.25">
      <c r="A470" s="66">
        <f t="shared" si="70"/>
        <v>461</v>
      </c>
      <c r="B470" s="66"/>
      <c r="C470" s="204" t="s">
        <v>1445</v>
      </c>
      <c r="D470" s="198" t="s">
        <v>483</v>
      </c>
      <c r="E470" s="196" t="s">
        <v>184</v>
      </c>
      <c r="F470" s="197"/>
      <c r="G470" s="198" t="s">
        <v>938</v>
      </c>
      <c r="H470" s="199" t="s">
        <v>171</v>
      </c>
      <c r="I470" s="200"/>
      <c r="J470" s="200"/>
      <c r="K470" s="190"/>
      <c r="L470" s="201">
        <f t="shared" si="67"/>
        <v>0</v>
      </c>
      <c r="M470" s="202"/>
      <c r="N470" s="202"/>
    </row>
    <row r="471" spans="1:14" ht="22.5" x14ac:dyDescent="0.25">
      <c r="A471" s="66">
        <f t="shared" si="70"/>
        <v>462</v>
      </c>
      <c r="B471" s="66"/>
      <c r="C471" s="204" t="s">
        <v>1445</v>
      </c>
      <c r="D471" s="198" t="s">
        <v>483</v>
      </c>
      <c r="E471" s="196" t="s">
        <v>184</v>
      </c>
      <c r="F471" s="197"/>
      <c r="G471" s="198" t="s">
        <v>862</v>
      </c>
      <c r="H471" s="199" t="s">
        <v>172</v>
      </c>
      <c r="I471" s="200"/>
      <c r="J471" s="200"/>
      <c r="K471" s="190"/>
      <c r="L471" s="201">
        <f t="shared" si="67"/>
        <v>0</v>
      </c>
      <c r="M471" s="202"/>
      <c r="N471" s="202"/>
    </row>
    <row r="472" spans="1:14" ht="22.5" x14ac:dyDescent="0.25">
      <c r="A472" s="66">
        <f t="shared" si="70"/>
        <v>463</v>
      </c>
      <c r="B472" s="66"/>
      <c r="C472" s="204" t="s">
        <v>1445</v>
      </c>
      <c r="D472" s="198" t="s">
        <v>483</v>
      </c>
      <c r="E472" s="196" t="s">
        <v>184</v>
      </c>
      <c r="F472" s="197"/>
      <c r="G472" s="198" t="s">
        <v>863</v>
      </c>
      <c r="H472" s="199" t="s">
        <v>173</v>
      </c>
      <c r="I472" s="200"/>
      <c r="J472" s="200"/>
      <c r="K472" s="190"/>
      <c r="L472" s="201">
        <f t="shared" si="67"/>
        <v>0</v>
      </c>
      <c r="M472" s="202"/>
      <c r="N472" s="202"/>
    </row>
    <row r="473" spans="1:14" ht="22.5" x14ac:dyDescent="0.25">
      <c r="A473" s="66">
        <f t="shared" si="70"/>
        <v>464</v>
      </c>
      <c r="B473" s="66"/>
      <c r="C473" s="204" t="s">
        <v>1445</v>
      </c>
      <c r="D473" s="198" t="s">
        <v>483</v>
      </c>
      <c r="E473" s="196" t="s">
        <v>184</v>
      </c>
      <c r="F473" s="197"/>
      <c r="G473" s="198" t="s">
        <v>864</v>
      </c>
      <c r="H473" s="199" t="s">
        <v>174</v>
      </c>
      <c r="I473" s="200"/>
      <c r="J473" s="200"/>
      <c r="K473" s="190"/>
      <c r="L473" s="201">
        <f t="shared" si="67"/>
        <v>0</v>
      </c>
      <c r="M473" s="202"/>
      <c r="N473" s="202"/>
    </row>
    <row r="474" spans="1:14" ht="22.5" x14ac:dyDescent="0.25">
      <c r="A474" s="66">
        <f t="shared" si="70"/>
        <v>465</v>
      </c>
      <c r="B474" s="66"/>
      <c r="C474" s="204" t="s">
        <v>1445</v>
      </c>
      <c r="D474" s="198" t="s">
        <v>483</v>
      </c>
      <c r="E474" s="196" t="s">
        <v>184</v>
      </c>
      <c r="F474" s="197"/>
      <c r="G474" s="198" t="s">
        <v>865</v>
      </c>
      <c r="H474" s="199" t="s">
        <v>175</v>
      </c>
      <c r="I474" s="200"/>
      <c r="J474" s="200"/>
      <c r="K474" s="190"/>
      <c r="L474" s="201">
        <f t="shared" si="67"/>
        <v>0</v>
      </c>
      <c r="M474" s="202"/>
      <c r="N474" s="202"/>
    </row>
    <row r="475" spans="1:14" ht="22.5" x14ac:dyDescent="0.25">
      <c r="A475" s="66">
        <f t="shared" si="70"/>
        <v>466</v>
      </c>
      <c r="B475" s="66"/>
      <c r="C475" s="204" t="s">
        <v>1445</v>
      </c>
      <c r="D475" s="198" t="s">
        <v>483</v>
      </c>
      <c r="E475" s="196" t="s">
        <v>184</v>
      </c>
      <c r="F475" s="197"/>
      <c r="G475" s="198" t="s">
        <v>866</v>
      </c>
      <c r="H475" s="199" t="s">
        <v>176</v>
      </c>
      <c r="I475" s="200"/>
      <c r="J475" s="200"/>
      <c r="K475" s="190"/>
      <c r="L475" s="201">
        <f t="shared" si="67"/>
        <v>0</v>
      </c>
      <c r="M475" s="202"/>
      <c r="N475" s="202"/>
    </row>
    <row r="476" spans="1:14" ht="22.5" x14ac:dyDescent="0.25">
      <c r="A476" s="66">
        <f t="shared" si="70"/>
        <v>467</v>
      </c>
      <c r="B476" s="66"/>
      <c r="C476" s="204" t="s">
        <v>1445</v>
      </c>
      <c r="D476" s="198" t="s">
        <v>483</v>
      </c>
      <c r="E476" s="196" t="s">
        <v>184</v>
      </c>
      <c r="F476" s="197"/>
      <c r="G476" s="198" t="s">
        <v>867</v>
      </c>
      <c r="H476" s="199" t="s">
        <v>177</v>
      </c>
      <c r="I476" s="200"/>
      <c r="J476" s="200"/>
      <c r="K476" s="190"/>
      <c r="L476" s="201">
        <f t="shared" si="67"/>
        <v>0</v>
      </c>
      <c r="M476" s="202"/>
      <c r="N476" s="202"/>
    </row>
    <row r="477" spans="1:14" ht="22.5" x14ac:dyDescent="0.25">
      <c r="A477" s="66">
        <f t="shared" si="70"/>
        <v>468</v>
      </c>
      <c r="B477" s="66"/>
      <c r="C477" s="204" t="s">
        <v>1445</v>
      </c>
      <c r="D477" s="198" t="s">
        <v>483</v>
      </c>
      <c r="E477" s="196" t="s">
        <v>184</v>
      </c>
      <c r="F477" s="197"/>
      <c r="G477" s="198" t="s">
        <v>868</v>
      </c>
      <c r="H477" s="199" t="s">
        <v>178</v>
      </c>
      <c r="I477" s="200"/>
      <c r="J477" s="200"/>
      <c r="K477" s="190"/>
      <c r="L477" s="201">
        <f t="shared" si="67"/>
        <v>0</v>
      </c>
      <c r="M477" s="202"/>
      <c r="N477" s="202"/>
    </row>
    <row r="478" spans="1:14" ht="22.5" x14ac:dyDescent="0.25">
      <c r="A478" s="66">
        <f t="shared" si="70"/>
        <v>469</v>
      </c>
      <c r="B478" s="66"/>
      <c r="C478" s="204" t="s">
        <v>1445</v>
      </c>
      <c r="D478" s="198" t="s">
        <v>483</v>
      </c>
      <c r="E478" s="196" t="s">
        <v>184</v>
      </c>
      <c r="F478" s="197"/>
      <c r="G478" s="198" t="s">
        <v>869</v>
      </c>
      <c r="H478" s="199" t="s">
        <v>179</v>
      </c>
      <c r="I478" s="200"/>
      <c r="J478" s="200"/>
      <c r="K478" s="190"/>
      <c r="L478" s="201">
        <f t="shared" si="67"/>
        <v>0</v>
      </c>
      <c r="M478" s="202"/>
      <c r="N478" s="202"/>
    </row>
    <row r="479" spans="1:14" ht="22.5" x14ac:dyDescent="0.25">
      <c r="A479" s="66">
        <f t="shared" si="70"/>
        <v>470</v>
      </c>
      <c r="B479" s="66"/>
      <c r="C479" s="204" t="s">
        <v>1445</v>
      </c>
      <c r="D479" s="198" t="s">
        <v>483</v>
      </c>
      <c r="E479" s="196" t="s">
        <v>184</v>
      </c>
      <c r="F479" s="197"/>
      <c r="G479" s="198" t="s">
        <v>870</v>
      </c>
      <c r="H479" s="199" t="s">
        <v>180</v>
      </c>
      <c r="I479" s="200"/>
      <c r="J479" s="200"/>
      <c r="K479" s="190"/>
      <c r="L479" s="201">
        <f t="shared" si="67"/>
        <v>0</v>
      </c>
      <c r="M479" s="202"/>
      <c r="N479" s="202"/>
    </row>
    <row r="480" spans="1:14" ht="22.5" x14ac:dyDescent="0.25">
      <c r="A480" s="66">
        <f t="shared" si="70"/>
        <v>471</v>
      </c>
      <c r="B480" s="66"/>
      <c r="C480" s="204" t="s">
        <v>1445</v>
      </c>
      <c r="D480" s="198" t="s">
        <v>483</v>
      </c>
      <c r="E480" s="196" t="s">
        <v>184</v>
      </c>
      <c r="F480" s="197"/>
      <c r="G480" s="198" t="s">
        <v>871</v>
      </c>
      <c r="H480" s="199" t="s">
        <v>181</v>
      </c>
      <c r="I480" s="200"/>
      <c r="J480" s="200"/>
      <c r="K480" s="190"/>
      <c r="L480" s="201">
        <f t="shared" si="67"/>
        <v>0</v>
      </c>
      <c r="M480" s="202"/>
      <c r="N480" s="202"/>
    </row>
    <row r="481" spans="1:14" ht="22.5" x14ac:dyDescent="0.25">
      <c r="A481" s="66">
        <f t="shared" si="70"/>
        <v>472</v>
      </c>
      <c r="B481" s="66"/>
      <c r="C481" s="204" t="s">
        <v>1445</v>
      </c>
      <c r="D481" s="198" t="s">
        <v>483</v>
      </c>
      <c r="E481" s="196" t="s">
        <v>184</v>
      </c>
      <c r="F481" s="197"/>
      <c r="G481" s="198" t="s">
        <v>872</v>
      </c>
      <c r="H481" s="199" t="s">
        <v>182</v>
      </c>
      <c r="I481" s="200"/>
      <c r="J481" s="200"/>
      <c r="K481" s="190"/>
      <c r="L481" s="201">
        <f t="shared" si="67"/>
        <v>0</v>
      </c>
      <c r="M481" s="202"/>
      <c r="N481" s="202"/>
    </row>
    <row r="482" spans="1:14" ht="22.5" x14ac:dyDescent="0.25">
      <c r="A482" s="66">
        <f t="shared" si="70"/>
        <v>473</v>
      </c>
      <c r="B482" s="66"/>
      <c r="C482" s="204" t="s">
        <v>1445</v>
      </c>
      <c r="D482" s="198" t="s">
        <v>483</v>
      </c>
      <c r="E482" s="196" t="s">
        <v>187</v>
      </c>
      <c r="F482" s="197"/>
      <c r="G482" s="198" t="s">
        <v>822</v>
      </c>
      <c r="H482" s="199" t="s">
        <v>183</v>
      </c>
      <c r="I482" s="200"/>
      <c r="J482" s="200"/>
      <c r="K482" s="190"/>
      <c r="L482" s="201">
        <f t="shared" si="67"/>
        <v>0</v>
      </c>
      <c r="M482" s="202"/>
      <c r="N482" s="202"/>
    </row>
    <row r="483" spans="1:14" ht="22.5" x14ac:dyDescent="0.25">
      <c r="A483" s="66">
        <f t="shared" si="70"/>
        <v>474</v>
      </c>
      <c r="B483" s="66"/>
      <c r="C483" s="204" t="s">
        <v>1445</v>
      </c>
      <c r="D483" s="198" t="s">
        <v>483</v>
      </c>
      <c r="E483" s="196" t="s">
        <v>184</v>
      </c>
      <c r="F483" s="197"/>
      <c r="G483" s="198" t="s">
        <v>823</v>
      </c>
      <c r="H483" s="199" t="s">
        <v>188</v>
      </c>
      <c r="I483" s="200"/>
      <c r="J483" s="200"/>
      <c r="K483" s="190"/>
      <c r="L483" s="201">
        <f t="shared" si="67"/>
        <v>0</v>
      </c>
      <c r="M483" s="202"/>
      <c r="N483" s="202"/>
    </row>
    <row r="484" spans="1:14" ht="22.5" x14ac:dyDescent="0.25">
      <c r="A484" s="66">
        <f t="shared" si="70"/>
        <v>475</v>
      </c>
      <c r="B484" s="66"/>
      <c r="C484" s="216" t="s">
        <v>1453</v>
      </c>
      <c r="D484" s="220" t="s">
        <v>146</v>
      </c>
      <c r="E484" s="218" t="s">
        <v>481</v>
      </c>
      <c r="F484" s="219"/>
      <c r="G484" s="220" t="s">
        <v>824</v>
      </c>
      <c r="H484" s="199" t="s">
        <v>482</v>
      </c>
      <c r="I484" s="200"/>
      <c r="J484" s="200"/>
      <c r="K484" s="190"/>
      <c r="L484" s="201">
        <f t="shared" si="67"/>
        <v>0</v>
      </c>
      <c r="M484" s="202"/>
      <c r="N484" s="202"/>
    </row>
    <row r="485" spans="1:14" ht="22.5" x14ac:dyDescent="0.25">
      <c r="A485" s="66">
        <f t="shared" si="70"/>
        <v>476</v>
      </c>
      <c r="B485" s="66"/>
      <c r="C485" s="216" t="s">
        <v>1453</v>
      </c>
      <c r="D485" s="220" t="s">
        <v>146</v>
      </c>
      <c r="E485" s="218" t="s">
        <v>481</v>
      </c>
      <c r="F485" s="219"/>
      <c r="G485" s="220" t="s">
        <v>875</v>
      </c>
      <c r="H485" s="199" t="s">
        <v>138</v>
      </c>
      <c r="I485" s="200"/>
      <c r="J485" s="200"/>
      <c r="K485" s="190"/>
      <c r="L485" s="201">
        <f t="shared" si="67"/>
        <v>0</v>
      </c>
      <c r="M485" s="202"/>
      <c r="N485" s="202"/>
    </row>
    <row r="486" spans="1:14" ht="22.5" x14ac:dyDescent="0.25">
      <c r="A486" s="66">
        <f t="shared" si="70"/>
        <v>477</v>
      </c>
      <c r="B486" s="66"/>
      <c r="C486" s="216" t="s">
        <v>1453</v>
      </c>
      <c r="D486" s="220" t="s">
        <v>146</v>
      </c>
      <c r="E486" s="218" t="s">
        <v>481</v>
      </c>
      <c r="F486" s="219"/>
      <c r="G486" s="220" t="s">
        <v>876</v>
      </c>
      <c r="H486" s="199" t="s">
        <v>139</v>
      </c>
      <c r="I486" s="200"/>
      <c r="J486" s="200"/>
      <c r="K486" s="190"/>
      <c r="L486" s="201">
        <f t="shared" si="67"/>
        <v>0</v>
      </c>
      <c r="M486" s="202"/>
      <c r="N486" s="202"/>
    </row>
    <row r="487" spans="1:14" ht="22.5" x14ac:dyDescent="0.25">
      <c r="A487" s="66">
        <f t="shared" si="70"/>
        <v>478</v>
      </c>
      <c r="B487" s="66"/>
      <c r="C487" s="216" t="s">
        <v>1453</v>
      </c>
      <c r="D487" s="220" t="s">
        <v>146</v>
      </c>
      <c r="E487" s="218" t="s">
        <v>481</v>
      </c>
      <c r="F487" s="219"/>
      <c r="G487" s="220" t="s">
        <v>877</v>
      </c>
      <c r="H487" s="199" t="s">
        <v>140</v>
      </c>
      <c r="I487" s="200"/>
      <c r="J487" s="200"/>
      <c r="K487" s="190"/>
      <c r="L487" s="201">
        <f t="shared" si="67"/>
        <v>0</v>
      </c>
      <c r="M487" s="202"/>
      <c r="N487" s="202"/>
    </row>
    <row r="488" spans="1:14" ht="22.5" x14ac:dyDescent="0.25">
      <c r="A488" s="66">
        <f t="shared" si="70"/>
        <v>479</v>
      </c>
      <c r="B488" s="66"/>
      <c r="C488" s="216" t="s">
        <v>1453</v>
      </c>
      <c r="D488" s="220" t="s">
        <v>146</v>
      </c>
      <c r="E488" s="218" t="s">
        <v>481</v>
      </c>
      <c r="F488" s="219"/>
      <c r="G488" s="220" t="s">
        <v>878</v>
      </c>
      <c r="H488" s="199" t="s">
        <v>141</v>
      </c>
      <c r="I488" s="200"/>
      <c r="J488" s="200"/>
      <c r="K488" s="190"/>
      <c r="L488" s="201">
        <f t="shared" si="67"/>
        <v>0</v>
      </c>
      <c r="M488" s="202"/>
      <c r="N488" s="202"/>
    </row>
    <row r="489" spans="1:14" ht="22.5" x14ac:dyDescent="0.25">
      <c r="A489" s="66">
        <f t="shared" si="70"/>
        <v>480</v>
      </c>
      <c r="B489" s="66"/>
      <c r="C489" s="216" t="s">
        <v>1453</v>
      </c>
      <c r="D489" s="220" t="s">
        <v>146</v>
      </c>
      <c r="E489" s="218" t="s">
        <v>481</v>
      </c>
      <c r="F489" s="219"/>
      <c r="G489" s="220" t="s">
        <v>879</v>
      </c>
      <c r="H489" s="199" t="s">
        <v>142</v>
      </c>
      <c r="I489" s="200"/>
      <c r="J489" s="200"/>
      <c r="K489" s="190"/>
      <c r="L489" s="201">
        <f t="shared" si="67"/>
        <v>0</v>
      </c>
      <c r="M489" s="202"/>
      <c r="N489" s="202"/>
    </row>
    <row r="490" spans="1:14" ht="22.5" x14ac:dyDescent="0.25">
      <c r="A490" s="66">
        <f t="shared" si="70"/>
        <v>481</v>
      </c>
      <c r="B490" s="66"/>
      <c r="C490" s="216" t="s">
        <v>1453</v>
      </c>
      <c r="D490" s="220" t="s">
        <v>146</v>
      </c>
      <c r="E490" s="218" t="s">
        <v>481</v>
      </c>
      <c r="F490" s="219"/>
      <c r="G490" s="220" t="s">
        <v>880</v>
      </c>
      <c r="H490" s="199" t="s">
        <v>143</v>
      </c>
      <c r="I490" s="200"/>
      <c r="J490" s="200"/>
      <c r="K490" s="190"/>
      <c r="L490" s="201">
        <f t="shared" si="67"/>
        <v>0</v>
      </c>
      <c r="M490" s="202"/>
      <c r="N490" s="202"/>
    </row>
    <row r="491" spans="1:14" ht="22.5" x14ac:dyDescent="0.25">
      <c r="A491" s="66">
        <f t="shared" si="70"/>
        <v>482</v>
      </c>
      <c r="B491" s="66"/>
      <c r="C491" s="216" t="s">
        <v>1453</v>
      </c>
      <c r="D491" s="220" t="s">
        <v>146</v>
      </c>
      <c r="E491" s="218" t="s">
        <v>481</v>
      </c>
      <c r="F491" s="219"/>
      <c r="G491" s="220" t="s">
        <v>881</v>
      </c>
      <c r="H491" s="199" t="s">
        <v>144</v>
      </c>
      <c r="I491" s="200"/>
      <c r="J491" s="200"/>
      <c r="K491" s="190"/>
      <c r="L491" s="201">
        <f t="shared" si="67"/>
        <v>0</v>
      </c>
      <c r="M491" s="202"/>
      <c r="N491" s="202"/>
    </row>
    <row r="492" spans="1:14" ht="22.5" x14ac:dyDescent="0.25">
      <c r="A492" s="66">
        <f t="shared" si="70"/>
        <v>483</v>
      </c>
      <c r="B492" s="66"/>
      <c r="C492" s="216" t="s">
        <v>1453</v>
      </c>
      <c r="D492" s="220" t="s">
        <v>146</v>
      </c>
      <c r="E492" s="218" t="s">
        <v>481</v>
      </c>
      <c r="F492" s="219"/>
      <c r="G492" s="220" t="s">
        <v>882</v>
      </c>
      <c r="H492" s="199" t="s">
        <v>954</v>
      </c>
      <c r="I492" s="200"/>
      <c r="J492" s="200"/>
      <c r="K492" s="190"/>
      <c r="L492" s="201">
        <f t="shared" si="67"/>
        <v>0</v>
      </c>
      <c r="M492" s="202"/>
      <c r="N492" s="202"/>
    </row>
    <row r="493" spans="1:14" ht="22.5" x14ac:dyDescent="0.25">
      <c r="A493" s="66">
        <f t="shared" si="70"/>
        <v>484</v>
      </c>
      <c r="B493" s="66"/>
      <c r="C493" s="216" t="s">
        <v>1453</v>
      </c>
      <c r="D493" s="220" t="s">
        <v>146</v>
      </c>
      <c r="E493" s="218" t="s">
        <v>481</v>
      </c>
      <c r="F493" s="219"/>
      <c r="G493" s="220" t="s">
        <v>883</v>
      </c>
      <c r="H493" s="199" t="s">
        <v>955</v>
      </c>
      <c r="I493" s="200"/>
      <c r="J493" s="200"/>
      <c r="K493" s="190"/>
      <c r="L493" s="201">
        <f t="shared" si="67"/>
        <v>0</v>
      </c>
      <c r="M493" s="202"/>
      <c r="N493" s="202"/>
    </row>
    <row r="494" spans="1:14" ht="22.5" x14ac:dyDescent="0.25">
      <c r="A494" s="66">
        <f t="shared" si="70"/>
        <v>485</v>
      </c>
      <c r="B494" s="66"/>
      <c r="C494" s="216" t="s">
        <v>1453</v>
      </c>
      <c r="D494" s="220" t="s">
        <v>146</v>
      </c>
      <c r="E494" s="218" t="s">
        <v>481</v>
      </c>
      <c r="F494" s="219"/>
      <c r="G494" s="220" t="s">
        <v>884</v>
      </c>
      <c r="H494" s="199" t="s">
        <v>956</v>
      </c>
      <c r="I494" s="200"/>
      <c r="J494" s="200"/>
      <c r="K494" s="190"/>
      <c r="L494" s="201">
        <f t="shared" si="67"/>
        <v>0</v>
      </c>
      <c r="M494" s="202"/>
      <c r="N494" s="202"/>
    </row>
    <row r="495" spans="1:14" ht="22.5" x14ac:dyDescent="0.25">
      <c r="A495" s="66">
        <f t="shared" si="70"/>
        <v>486</v>
      </c>
      <c r="B495" s="66"/>
      <c r="C495" s="216" t="s">
        <v>1453</v>
      </c>
      <c r="D495" s="220" t="s">
        <v>146</v>
      </c>
      <c r="E495" s="218" t="s">
        <v>481</v>
      </c>
      <c r="F495" s="219"/>
      <c r="G495" s="220" t="s">
        <v>885</v>
      </c>
      <c r="H495" s="199" t="s">
        <v>957</v>
      </c>
      <c r="I495" s="200"/>
      <c r="J495" s="200"/>
      <c r="K495" s="190"/>
      <c r="L495" s="201">
        <f t="shared" si="67"/>
        <v>0</v>
      </c>
      <c r="M495" s="202"/>
      <c r="N495" s="202"/>
    </row>
    <row r="496" spans="1:14" ht="22.5" x14ac:dyDescent="0.25">
      <c r="A496" s="66">
        <f t="shared" si="70"/>
        <v>487</v>
      </c>
      <c r="B496" s="66"/>
      <c r="C496" s="216" t="s">
        <v>1453</v>
      </c>
      <c r="D496" s="220" t="s">
        <v>146</v>
      </c>
      <c r="E496" s="218" t="s">
        <v>481</v>
      </c>
      <c r="F496" s="219"/>
      <c r="G496" s="220" t="s">
        <v>886</v>
      </c>
      <c r="H496" s="199" t="s">
        <v>958</v>
      </c>
      <c r="I496" s="200"/>
      <c r="J496" s="200"/>
      <c r="K496" s="190"/>
      <c r="L496" s="201">
        <f t="shared" si="67"/>
        <v>0</v>
      </c>
      <c r="M496" s="202"/>
      <c r="N496" s="202"/>
    </row>
    <row r="497" spans="1:14" ht="22.5" x14ac:dyDescent="0.25">
      <c r="A497" s="66">
        <f t="shared" si="70"/>
        <v>488</v>
      </c>
      <c r="B497" s="66"/>
      <c r="C497" s="216" t="s">
        <v>1453</v>
      </c>
      <c r="D497" s="220" t="s">
        <v>146</v>
      </c>
      <c r="E497" s="218" t="s">
        <v>481</v>
      </c>
      <c r="F497" s="219"/>
      <c r="G497" s="220" t="s">
        <v>887</v>
      </c>
      <c r="H497" s="199" t="s">
        <v>959</v>
      </c>
      <c r="I497" s="200"/>
      <c r="J497" s="200"/>
      <c r="K497" s="190"/>
      <c r="L497" s="201">
        <f t="shared" si="67"/>
        <v>0</v>
      </c>
      <c r="M497" s="202"/>
      <c r="N497" s="202"/>
    </row>
    <row r="498" spans="1:14" ht="22.5" x14ac:dyDescent="0.25">
      <c r="A498" s="66">
        <f t="shared" si="70"/>
        <v>489</v>
      </c>
      <c r="B498" s="66"/>
      <c r="C498" s="216" t="s">
        <v>1453</v>
      </c>
      <c r="D498" s="220" t="s">
        <v>146</v>
      </c>
      <c r="E498" s="218" t="s">
        <v>481</v>
      </c>
      <c r="F498" s="219"/>
      <c r="G498" s="220" t="s">
        <v>888</v>
      </c>
      <c r="H498" s="199" t="s">
        <v>844</v>
      </c>
      <c r="I498" s="200"/>
      <c r="J498" s="200"/>
      <c r="K498" s="190"/>
      <c r="L498" s="201">
        <f t="shared" si="67"/>
        <v>0</v>
      </c>
      <c r="M498" s="202"/>
      <c r="N498" s="202"/>
    </row>
    <row r="499" spans="1:14" ht="22.5" x14ac:dyDescent="0.25">
      <c r="A499" s="66">
        <f t="shared" si="70"/>
        <v>490</v>
      </c>
      <c r="B499" s="66"/>
      <c r="C499" s="216" t="s">
        <v>1453</v>
      </c>
      <c r="D499" s="220" t="s">
        <v>146</v>
      </c>
      <c r="E499" s="218" t="s">
        <v>481</v>
      </c>
      <c r="F499" s="219"/>
      <c r="G499" s="220" t="s">
        <v>889</v>
      </c>
      <c r="H499" s="199" t="s">
        <v>960</v>
      </c>
      <c r="I499" s="200"/>
      <c r="J499" s="200"/>
      <c r="K499" s="190"/>
      <c r="L499" s="201">
        <f t="shared" si="67"/>
        <v>0</v>
      </c>
      <c r="M499" s="202"/>
      <c r="N499" s="202"/>
    </row>
    <row r="500" spans="1:14" ht="22.5" x14ac:dyDescent="0.25">
      <c r="A500" s="66">
        <f t="shared" si="70"/>
        <v>491</v>
      </c>
      <c r="B500" s="66"/>
      <c r="C500" s="216" t="s">
        <v>1453</v>
      </c>
      <c r="D500" s="220" t="s">
        <v>146</v>
      </c>
      <c r="E500" s="218" t="s">
        <v>481</v>
      </c>
      <c r="F500" s="219"/>
      <c r="G500" s="220" t="s">
        <v>890</v>
      </c>
      <c r="H500" s="199" t="s">
        <v>961</v>
      </c>
      <c r="I500" s="200"/>
      <c r="J500" s="200"/>
      <c r="K500" s="190"/>
      <c r="L500" s="201">
        <f t="shared" si="67"/>
        <v>0</v>
      </c>
      <c r="M500" s="202"/>
      <c r="N500" s="202"/>
    </row>
    <row r="501" spans="1:14" ht="22.5" x14ac:dyDescent="0.25">
      <c r="A501" s="66">
        <f t="shared" si="70"/>
        <v>492</v>
      </c>
      <c r="B501" s="66"/>
      <c r="C501" s="216" t="s">
        <v>1453</v>
      </c>
      <c r="D501" s="220" t="s">
        <v>146</v>
      </c>
      <c r="E501" s="218" t="s">
        <v>481</v>
      </c>
      <c r="F501" s="219"/>
      <c r="G501" s="220" t="s">
        <v>828</v>
      </c>
      <c r="H501" s="199" t="s">
        <v>149</v>
      </c>
      <c r="I501" s="200"/>
      <c r="J501" s="200"/>
      <c r="K501" s="190"/>
      <c r="L501" s="201">
        <f t="shared" si="67"/>
        <v>0</v>
      </c>
      <c r="M501" s="202"/>
      <c r="N501" s="202"/>
    </row>
    <row r="502" spans="1:14" ht="22.5" x14ac:dyDescent="0.25">
      <c r="A502" s="66">
        <f t="shared" si="70"/>
        <v>493</v>
      </c>
      <c r="B502" s="66"/>
      <c r="C502" s="216" t="s">
        <v>1453</v>
      </c>
      <c r="D502" s="220" t="s">
        <v>483</v>
      </c>
      <c r="E502" s="218" t="s">
        <v>484</v>
      </c>
      <c r="F502" s="219"/>
      <c r="G502" s="220" t="s">
        <v>825</v>
      </c>
      <c r="H502" s="199" t="s">
        <v>185</v>
      </c>
      <c r="I502" s="200"/>
      <c r="J502" s="200"/>
      <c r="K502" s="190"/>
      <c r="L502" s="201">
        <f t="shared" si="67"/>
        <v>0</v>
      </c>
      <c r="M502" s="202"/>
      <c r="N502" s="202"/>
    </row>
    <row r="503" spans="1:14" ht="22.5" x14ac:dyDescent="0.25">
      <c r="A503" s="66">
        <f t="shared" si="70"/>
        <v>494</v>
      </c>
      <c r="B503" s="66"/>
      <c r="C503" s="216" t="s">
        <v>1453</v>
      </c>
      <c r="D503" s="220" t="s">
        <v>483</v>
      </c>
      <c r="E503" s="218" t="s">
        <v>484</v>
      </c>
      <c r="F503" s="219"/>
      <c r="G503" s="220" t="s">
        <v>826</v>
      </c>
      <c r="H503" s="199" t="s">
        <v>186</v>
      </c>
      <c r="I503" s="200"/>
      <c r="J503" s="200"/>
      <c r="K503" s="190"/>
      <c r="L503" s="201">
        <f t="shared" si="67"/>
        <v>0</v>
      </c>
      <c r="M503" s="202"/>
      <c r="N503" s="202"/>
    </row>
    <row r="504" spans="1:14" ht="22.5" x14ac:dyDescent="0.25">
      <c r="A504" s="66">
        <f t="shared" si="70"/>
        <v>495</v>
      </c>
      <c r="B504" s="66"/>
      <c r="C504" s="216" t="s">
        <v>1453</v>
      </c>
      <c r="D504" s="220" t="s">
        <v>483</v>
      </c>
      <c r="E504" s="218" t="s">
        <v>484</v>
      </c>
      <c r="F504" s="219"/>
      <c r="G504" s="220" t="s">
        <v>939</v>
      </c>
      <c r="H504" s="199" t="s">
        <v>171</v>
      </c>
      <c r="I504" s="200"/>
      <c r="J504" s="200"/>
      <c r="K504" s="190"/>
      <c r="L504" s="201">
        <f t="shared" si="67"/>
        <v>0</v>
      </c>
      <c r="M504" s="202"/>
      <c r="N504" s="202"/>
    </row>
    <row r="505" spans="1:14" ht="22.5" x14ac:dyDescent="0.25">
      <c r="A505" s="66">
        <f t="shared" si="70"/>
        <v>496</v>
      </c>
      <c r="B505" s="66"/>
      <c r="C505" s="216" t="s">
        <v>1453</v>
      </c>
      <c r="D505" s="220" t="s">
        <v>483</v>
      </c>
      <c r="E505" s="218" t="s">
        <v>484</v>
      </c>
      <c r="F505" s="219"/>
      <c r="G505" s="220" t="s">
        <v>891</v>
      </c>
      <c r="H505" s="199" t="s">
        <v>172</v>
      </c>
      <c r="I505" s="200"/>
      <c r="J505" s="200"/>
      <c r="K505" s="190"/>
      <c r="L505" s="201">
        <f t="shared" si="67"/>
        <v>0</v>
      </c>
      <c r="M505" s="202"/>
      <c r="N505" s="202"/>
    </row>
    <row r="506" spans="1:14" ht="22.5" x14ac:dyDescent="0.25">
      <c r="A506" s="66">
        <f t="shared" si="70"/>
        <v>497</v>
      </c>
      <c r="B506" s="66"/>
      <c r="C506" s="216" t="s">
        <v>1453</v>
      </c>
      <c r="D506" s="220" t="s">
        <v>483</v>
      </c>
      <c r="E506" s="218" t="s">
        <v>484</v>
      </c>
      <c r="F506" s="219"/>
      <c r="G506" s="220" t="s">
        <v>892</v>
      </c>
      <c r="H506" s="199" t="s">
        <v>173</v>
      </c>
      <c r="I506" s="200"/>
      <c r="J506" s="200"/>
      <c r="K506" s="190"/>
      <c r="L506" s="201">
        <f t="shared" si="67"/>
        <v>0</v>
      </c>
      <c r="M506" s="202"/>
      <c r="N506" s="202"/>
    </row>
    <row r="507" spans="1:14" ht="22.5" x14ac:dyDescent="0.25">
      <c r="A507" s="66">
        <f t="shared" si="70"/>
        <v>498</v>
      </c>
      <c r="B507" s="66"/>
      <c r="C507" s="216" t="s">
        <v>1453</v>
      </c>
      <c r="D507" s="220" t="s">
        <v>483</v>
      </c>
      <c r="E507" s="218" t="s">
        <v>484</v>
      </c>
      <c r="F507" s="219"/>
      <c r="G507" s="220" t="s">
        <v>893</v>
      </c>
      <c r="H507" s="199" t="s">
        <v>174</v>
      </c>
      <c r="I507" s="200"/>
      <c r="J507" s="200"/>
      <c r="K507" s="190"/>
      <c r="L507" s="201">
        <f t="shared" si="67"/>
        <v>0</v>
      </c>
      <c r="M507" s="202"/>
      <c r="N507" s="202"/>
    </row>
    <row r="508" spans="1:14" ht="22.5" x14ac:dyDescent="0.25">
      <c r="A508" s="66">
        <f t="shared" si="70"/>
        <v>499</v>
      </c>
      <c r="B508" s="66"/>
      <c r="C508" s="216" t="s">
        <v>1453</v>
      </c>
      <c r="D508" s="220" t="s">
        <v>483</v>
      </c>
      <c r="E508" s="218" t="s">
        <v>484</v>
      </c>
      <c r="F508" s="219"/>
      <c r="G508" s="220" t="s">
        <v>894</v>
      </c>
      <c r="H508" s="199" t="s">
        <v>175</v>
      </c>
      <c r="I508" s="200"/>
      <c r="J508" s="200"/>
      <c r="K508" s="190"/>
      <c r="L508" s="201">
        <f t="shared" si="67"/>
        <v>0</v>
      </c>
      <c r="M508" s="202"/>
      <c r="N508" s="202"/>
    </row>
    <row r="509" spans="1:14" ht="22.5" x14ac:dyDescent="0.25">
      <c r="A509" s="66">
        <f t="shared" si="70"/>
        <v>500</v>
      </c>
      <c r="B509" s="66"/>
      <c r="C509" s="216" t="s">
        <v>1453</v>
      </c>
      <c r="D509" s="220" t="s">
        <v>483</v>
      </c>
      <c r="E509" s="218" t="s">
        <v>484</v>
      </c>
      <c r="F509" s="219"/>
      <c r="G509" s="220" t="s">
        <v>895</v>
      </c>
      <c r="H509" s="199" t="s">
        <v>176</v>
      </c>
      <c r="I509" s="200"/>
      <c r="J509" s="200"/>
      <c r="K509" s="190"/>
      <c r="L509" s="201">
        <f t="shared" si="67"/>
        <v>0</v>
      </c>
      <c r="M509" s="202"/>
      <c r="N509" s="202"/>
    </row>
    <row r="510" spans="1:14" ht="22.5" x14ac:dyDescent="0.25">
      <c r="A510" s="66">
        <f t="shared" si="70"/>
        <v>501</v>
      </c>
      <c r="B510" s="66"/>
      <c r="C510" s="216" t="s">
        <v>1453</v>
      </c>
      <c r="D510" s="220" t="s">
        <v>483</v>
      </c>
      <c r="E510" s="218" t="s">
        <v>484</v>
      </c>
      <c r="F510" s="219"/>
      <c r="G510" s="220" t="s">
        <v>896</v>
      </c>
      <c r="H510" s="199" t="s">
        <v>177</v>
      </c>
      <c r="I510" s="200"/>
      <c r="J510" s="200"/>
      <c r="K510" s="190"/>
      <c r="L510" s="201">
        <f t="shared" si="67"/>
        <v>0</v>
      </c>
      <c r="M510" s="202"/>
      <c r="N510" s="202"/>
    </row>
    <row r="511" spans="1:14" ht="22.5" x14ac:dyDescent="0.25">
      <c r="A511" s="66">
        <f t="shared" si="70"/>
        <v>502</v>
      </c>
      <c r="B511" s="66"/>
      <c r="C511" s="216" t="s">
        <v>1453</v>
      </c>
      <c r="D511" s="220" t="s">
        <v>483</v>
      </c>
      <c r="E511" s="218" t="s">
        <v>484</v>
      </c>
      <c r="F511" s="219"/>
      <c r="G511" s="220" t="s">
        <v>897</v>
      </c>
      <c r="H511" s="199" t="s">
        <v>178</v>
      </c>
      <c r="I511" s="200"/>
      <c r="J511" s="200"/>
      <c r="K511" s="190"/>
      <c r="L511" s="201">
        <f t="shared" si="67"/>
        <v>0</v>
      </c>
      <c r="M511" s="202"/>
      <c r="N511" s="202"/>
    </row>
    <row r="512" spans="1:14" ht="22.5" x14ac:dyDescent="0.25">
      <c r="A512" s="66">
        <f t="shared" si="70"/>
        <v>503</v>
      </c>
      <c r="B512" s="66"/>
      <c r="C512" s="216" t="s">
        <v>1453</v>
      </c>
      <c r="D512" s="220" t="s">
        <v>483</v>
      </c>
      <c r="E512" s="218" t="s">
        <v>484</v>
      </c>
      <c r="F512" s="219"/>
      <c r="G512" s="220" t="s">
        <v>898</v>
      </c>
      <c r="H512" s="199" t="s">
        <v>179</v>
      </c>
      <c r="I512" s="200"/>
      <c r="J512" s="200"/>
      <c r="K512" s="190"/>
      <c r="L512" s="201">
        <f t="shared" si="67"/>
        <v>0</v>
      </c>
      <c r="M512" s="202"/>
      <c r="N512" s="202"/>
    </row>
    <row r="513" spans="1:14" ht="22.5" x14ac:dyDescent="0.25">
      <c r="A513" s="66">
        <f t="shared" si="70"/>
        <v>504</v>
      </c>
      <c r="B513" s="66"/>
      <c r="C513" s="216" t="s">
        <v>1453</v>
      </c>
      <c r="D513" s="220" t="s">
        <v>483</v>
      </c>
      <c r="E513" s="218" t="s">
        <v>484</v>
      </c>
      <c r="F513" s="219"/>
      <c r="G513" s="220" t="s">
        <v>899</v>
      </c>
      <c r="H513" s="199" t="s">
        <v>180</v>
      </c>
      <c r="I513" s="200"/>
      <c r="J513" s="200"/>
      <c r="K513" s="190"/>
      <c r="L513" s="201">
        <f t="shared" si="67"/>
        <v>0</v>
      </c>
      <c r="M513" s="202"/>
      <c r="N513" s="202"/>
    </row>
    <row r="514" spans="1:14" ht="22.5" x14ac:dyDescent="0.25">
      <c r="A514" s="66">
        <f t="shared" si="70"/>
        <v>505</v>
      </c>
      <c r="B514" s="66"/>
      <c r="C514" s="216" t="s">
        <v>1453</v>
      </c>
      <c r="D514" s="220" t="s">
        <v>483</v>
      </c>
      <c r="E514" s="218" t="s">
        <v>484</v>
      </c>
      <c r="F514" s="219"/>
      <c r="G514" s="220" t="s">
        <v>900</v>
      </c>
      <c r="H514" s="199" t="s">
        <v>181</v>
      </c>
      <c r="I514" s="200"/>
      <c r="J514" s="200"/>
      <c r="K514" s="190"/>
      <c r="L514" s="201">
        <f t="shared" si="67"/>
        <v>0</v>
      </c>
      <c r="M514" s="202"/>
      <c r="N514" s="202"/>
    </row>
    <row r="515" spans="1:14" ht="22.5" x14ac:dyDescent="0.25">
      <c r="A515" s="66">
        <f t="shared" si="70"/>
        <v>506</v>
      </c>
      <c r="B515" s="66"/>
      <c r="C515" s="216" t="s">
        <v>1453</v>
      </c>
      <c r="D515" s="220" t="s">
        <v>483</v>
      </c>
      <c r="E515" s="218" t="s">
        <v>484</v>
      </c>
      <c r="F515" s="219"/>
      <c r="G515" s="220" t="s">
        <v>901</v>
      </c>
      <c r="H515" s="199" t="s">
        <v>182</v>
      </c>
      <c r="I515" s="200"/>
      <c r="J515" s="200"/>
      <c r="K515" s="190"/>
      <c r="L515" s="201">
        <f t="shared" si="67"/>
        <v>0</v>
      </c>
      <c r="M515" s="202"/>
      <c r="N515" s="202"/>
    </row>
    <row r="516" spans="1:14" ht="22.5" x14ac:dyDescent="0.25">
      <c r="A516" s="66">
        <f t="shared" si="70"/>
        <v>507</v>
      </c>
      <c r="B516" s="66"/>
      <c r="C516" s="216" t="s">
        <v>1453</v>
      </c>
      <c r="D516" s="220" t="s">
        <v>483</v>
      </c>
      <c r="E516" s="218" t="s">
        <v>484</v>
      </c>
      <c r="F516" s="219"/>
      <c r="G516" s="220" t="s">
        <v>827</v>
      </c>
      <c r="H516" s="199" t="s">
        <v>183</v>
      </c>
      <c r="I516" s="200"/>
      <c r="J516" s="200"/>
      <c r="K516" s="190"/>
      <c r="L516" s="201">
        <f t="shared" si="67"/>
        <v>0</v>
      </c>
      <c r="M516" s="202"/>
      <c r="N516" s="202"/>
    </row>
    <row r="517" spans="1:14" ht="22.5" x14ac:dyDescent="0.25">
      <c r="A517" s="66">
        <f t="shared" si="70"/>
        <v>508</v>
      </c>
      <c r="B517" s="66"/>
      <c r="C517" s="216" t="s">
        <v>1453</v>
      </c>
      <c r="D517" s="220" t="s">
        <v>483</v>
      </c>
      <c r="E517" s="218" t="s">
        <v>484</v>
      </c>
      <c r="F517" s="219"/>
      <c r="G517" s="220" t="s">
        <v>829</v>
      </c>
      <c r="H517" s="199" t="s">
        <v>188</v>
      </c>
      <c r="I517" s="200"/>
      <c r="J517" s="200"/>
      <c r="K517" s="190"/>
      <c r="L517" s="201">
        <f t="shared" si="67"/>
        <v>0</v>
      </c>
      <c r="M517" s="202"/>
      <c r="N517" s="202"/>
    </row>
  </sheetData>
  <autoFilter ref="A11:M517"/>
  <mergeCells count="2">
    <mergeCell ref="C1:L1"/>
    <mergeCell ref="C2:L2"/>
  </mergeCells>
  <conditionalFormatting sqref="L12:L76 L96:L113 L115:L129 L416:L467 L469:L517 L397:L398 L400:L402 L404:L405 L407:L408 L410:L412 L338:L395 L133:L331">
    <cfRule type="cellIs" dxfId="29" priority="18" stopIfTrue="1" operator="lessThan">
      <formula>0</formula>
    </cfRule>
  </conditionalFormatting>
  <conditionalFormatting sqref="L95">
    <cfRule type="cellIs" dxfId="28" priority="21" stopIfTrue="1" operator="lessThan">
      <formula>0</formula>
    </cfRule>
  </conditionalFormatting>
  <conditionalFormatting sqref="L468">
    <cfRule type="cellIs" dxfId="27" priority="23" stopIfTrue="1" operator="lessThan">
      <formula>0</formula>
    </cfRule>
  </conditionalFormatting>
  <conditionalFormatting sqref="L94">
    <cfRule type="cellIs" dxfId="26" priority="17" stopIfTrue="1" operator="lessThan">
      <formula>0</formula>
    </cfRule>
  </conditionalFormatting>
  <conditionalFormatting sqref="I114:I128">
    <cfRule type="cellIs" dxfId="25" priority="16" stopIfTrue="1" operator="lessThan">
      <formula>0</formula>
    </cfRule>
  </conditionalFormatting>
  <conditionalFormatting sqref="I77:J93">
    <cfRule type="cellIs" dxfId="24" priority="13" stopIfTrue="1" operator="lessThan">
      <formula>0</formula>
    </cfRule>
  </conditionalFormatting>
  <conditionalFormatting sqref="I95:J95">
    <cfRule type="cellIs" dxfId="23" priority="12" stopIfTrue="1" operator="lessThan">
      <formula>0</formula>
    </cfRule>
  </conditionalFormatting>
  <conditionalFormatting sqref="L77:L93">
    <cfRule type="cellIs" dxfId="22" priority="10" operator="lessThan">
      <formula>0</formula>
    </cfRule>
  </conditionalFormatting>
  <conditionalFormatting sqref="L396">
    <cfRule type="cellIs" dxfId="21" priority="9" stopIfTrue="1" operator="lessThan">
      <formula>0</formula>
    </cfRule>
  </conditionalFormatting>
  <conditionalFormatting sqref="L399">
    <cfRule type="cellIs" dxfId="20" priority="8" stopIfTrue="1" operator="lessThan">
      <formula>0</formula>
    </cfRule>
  </conditionalFormatting>
  <conditionalFormatting sqref="L403">
    <cfRule type="cellIs" dxfId="19" priority="7" stopIfTrue="1" operator="lessThan">
      <formula>0</formula>
    </cfRule>
  </conditionalFormatting>
  <conditionalFormatting sqref="L406">
    <cfRule type="cellIs" dxfId="18" priority="6" stopIfTrue="1" operator="lessThan">
      <formula>0</formula>
    </cfRule>
  </conditionalFormatting>
  <conditionalFormatting sqref="L409">
    <cfRule type="cellIs" dxfId="17" priority="5" stopIfTrue="1" operator="lessThan">
      <formula>0</formula>
    </cfRule>
  </conditionalFormatting>
  <conditionalFormatting sqref="L130:L132">
    <cfRule type="cellIs" dxfId="16" priority="3" stopIfTrue="1" operator="lessThan">
      <formula>0</formula>
    </cfRule>
  </conditionalFormatting>
  <conditionalFormatting sqref="L332:L337">
    <cfRule type="cellIs" dxfId="15" priority="2" stopIfTrue="1" operator="lessThan">
      <formula>0</formula>
    </cfRule>
  </conditionalFormatting>
  <hyperlinks>
    <hyperlink ref="C1" location="Paramétrage!A1" display="Retour vers le paramétrage "/>
    <hyperlink ref="C1:L1" location="Identification!A1" display="Retour vers l'identification"/>
  </hyperlinks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ignoredErrors>
    <ignoredError sqref="L77:L9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0070C0"/>
  </sheetPr>
  <dimension ref="A1:BF336"/>
  <sheetViews>
    <sheetView topLeftCell="B1" zoomScale="85" zoomScaleNormal="85" workbookViewId="0">
      <selection sqref="A1:A1048576"/>
    </sheetView>
  </sheetViews>
  <sheetFormatPr baseColWidth="10" defaultColWidth="11.42578125" defaultRowHeight="14.25" x14ac:dyDescent="0.2"/>
  <cols>
    <col min="1" max="1" width="14" style="146" hidden="1" customWidth="1"/>
    <col min="2" max="2" width="26.7109375" style="146" customWidth="1"/>
    <col min="3" max="3" width="59.5703125" style="146" customWidth="1"/>
    <col min="4" max="4" width="20.140625" style="146" customWidth="1"/>
    <col min="5" max="7" width="18.140625" style="37" customWidth="1"/>
    <col min="8" max="24" width="15.85546875" style="146" customWidth="1"/>
    <col min="25" max="25" width="17.7109375" style="146" customWidth="1"/>
    <col min="26" max="37" width="15.85546875" style="146" customWidth="1"/>
    <col min="38" max="38" width="21.5703125" style="146" customWidth="1"/>
    <col min="39" max="39" width="15.85546875" style="146" customWidth="1"/>
    <col min="40" max="41" width="18" style="146" customWidth="1"/>
    <col min="42" max="42" width="14.28515625" style="146" customWidth="1"/>
    <col min="43" max="43" width="17.42578125" style="146" customWidth="1"/>
    <col min="44" max="44" width="21.5703125" style="146" customWidth="1"/>
    <col min="45" max="45" width="19" style="146" customWidth="1"/>
    <col min="46" max="46" width="20.7109375" style="146" customWidth="1"/>
    <col min="47" max="47" width="15" style="146" customWidth="1"/>
    <col min="48" max="48" width="11.42578125" style="146" customWidth="1"/>
    <col min="49" max="51" width="12.85546875" style="146" customWidth="1"/>
    <col min="52" max="52" width="13.140625" style="146" customWidth="1"/>
    <col min="53" max="56" width="12.5703125" style="146" customWidth="1"/>
    <col min="57" max="57" width="11.42578125" style="146"/>
    <col min="58" max="58" width="54.5703125" style="146" customWidth="1"/>
    <col min="59" max="16384" width="11.42578125" style="146"/>
  </cols>
  <sheetData>
    <row r="1" spans="1:58" s="31" customFormat="1" ht="15" x14ac:dyDescent="0.25">
      <c r="A1" s="147"/>
      <c r="B1" s="8" t="s">
        <v>765</v>
      </c>
      <c r="C1" s="8"/>
      <c r="D1" s="8"/>
      <c r="E1" s="8"/>
      <c r="F1" s="8"/>
      <c r="G1" s="8"/>
      <c r="H1" s="128">
        <f t="shared" ref="H1:AT1" si="0">IF(H252&lt;0,1,0)</f>
        <v>0</v>
      </c>
      <c r="I1" s="128">
        <f t="shared" si="0"/>
        <v>0</v>
      </c>
      <c r="J1" s="128">
        <f t="shared" si="0"/>
        <v>0</v>
      </c>
      <c r="K1" s="128">
        <f t="shared" si="0"/>
        <v>0</v>
      </c>
      <c r="L1" s="128">
        <f t="shared" si="0"/>
        <v>0</v>
      </c>
      <c r="M1" s="128">
        <f t="shared" si="0"/>
        <v>0</v>
      </c>
      <c r="N1" s="128">
        <f t="shared" si="0"/>
        <v>0</v>
      </c>
      <c r="O1" s="128">
        <f t="shared" si="0"/>
        <v>0</v>
      </c>
      <c r="P1" s="128">
        <f t="shared" si="0"/>
        <v>0</v>
      </c>
      <c r="Q1" s="128">
        <f t="shared" si="0"/>
        <v>0</v>
      </c>
      <c r="R1" s="128">
        <f t="shared" si="0"/>
        <v>0</v>
      </c>
      <c r="S1" s="128">
        <f t="shared" si="0"/>
        <v>0</v>
      </c>
      <c r="T1" s="128">
        <f t="shared" si="0"/>
        <v>0</v>
      </c>
      <c r="U1" s="128">
        <f t="shared" si="0"/>
        <v>0</v>
      </c>
      <c r="V1" s="128">
        <f t="shared" si="0"/>
        <v>0</v>
      </c>
      <c r="W1" s="128">
        <f t="shared" si="0"/>
        <v>0</v>
      </c>
      <c r="X1" s="128">
        <f t="shared" si="0"/>
        <v>0</v>
      </c>
      <c r="Y1" s="128">
        <f t="shared" si="0"/>
        <v>0</v>
      </c>
      <c r="Z1" s="128">
        <f t="shared" si="0"/>
        <v>0</v>
      </c>
      <c r="AA1" s="128">
        <f t="shared" si="0"/>
        <v>0</v>
      </c>
      <c r="AB1" s="128">
        <f t="shared" si="0"/>
        <v>0</v>
      </c>
      <c r="AC1" s="128">
        <f t="shared" si="0"/>
        <v>0</v>
      </c>
      <c r="AD1" s="128">
        <f t="shared" si="0"/>
        <v>0</v>
      </c>
      <c r="AE1" s="128">
        <f t="shared" si="0"/>
        <v>0</v>
      </c>
      <c r="AF1" s="128">
        <f t="shared" si="0"/>
        <v>0</v>
      </c>
      <c r="AG1" s="128">
        <f t="shared" si="0"/>
        <v>0</v>
      </c>
      <c r="AH1" s="128">
        <f t="shared" si="0"/>
        <v>0</v>
      </c>
      <c r="AI1" s="128">
        <f t="shared" si="0"/>
        <v>0</v>
      </c>
      <c r="AJ1" s="128">
        <f t="shared" si="0"/>
        <v>0</v>
      </c>
      <c r="AK1" s="128">
        <f t="shared" si="0"/>
        <v>0</v>
      </c>
      <c r="AL1" s="128">
        <f t="shared" si="0"/>
        <v>0</v>
      </c>
      <c r="AM1" s="128">
        <f t="shared" si="0"/>
        <v>0</v>
      </c>
      <c r="AN1" s="128">
        <f t="shared" si="0"/>
        <v>0</v>
      </c>
      <c r="AO1" s="128">
        <f t="shared" si="0"/>
        <v>0</v>
      </c>
      <c r="AP1" s="128">
        <f t="shared" si="0"/>
        <v>0</v>
      </c>
      <c r="AQ1" s="128">
        <f t="shared" si="0"/>
        <v>0</v>
      </c>
      <c r="AR1" s="128">
        <f t="shared" si="0"/>
        <v>0</v>
      </c>
      <c r="AS1" s="128">
        <f t="shared" si="0"/>
        <v>0</v>
      </c>
      <c r="AT1" s="128">
        <f t="shared" si="0"/>
        <v>0</v>
      </c>
      <c r="AU1" s="127"/>
      <c r="AV1" s="127"/>
      <c r="AW1" s="127"/>
      <c r="AX1" s="127"/>
      <c r="AY1" s="127"/>
      <c r="AZ1" s="127"/>
      <c r="BA1" s="127"/>
      <c r="BB1" s="127"/>
      <c r="BC1" s="127"/>
      <c r="BF1" s="44"/>
    </row>
    <row r="2" spans="1:58" s="20" customFormat="1" ht="34.5" customHeight="1" x14ac:dyDescent="0.25">
      <c r="A2" s="22"/>
      <c r="B2" s="553" t="s">
        <v>1587</v>
      </c>
      <c r="C2" s="553"/>
      <c r="D2" s="224" t="s">
        <v>718</v>
      </c>
      <c r="E2" s="225"/>
      <c r="F2" s="225"/>
      <c r="G2" s="225"/>
      <c r="H2" s="226" t="s">
        <v>551</v>
      </c>
      <c r="I2" s="227" t="s">
        <v>830</v>
      </c>
      <c r="J2" s="227" t="s">
        <v>830</v>
      </c>
      <c r="K2" s="227" t="s">
        <v>830</v>
      </c>
      <c r="L2" s="227" t="s">
        <v>830</v>
      </c>
      <c r="M2" s="227" t="s">
        <v>830</v>
      </c>
      <c r="N2" s="227" t="s">
        <v>830</v>
      </c>
      <c r="O2" s="226" t="s">
        <v>551</v>
      </c>
      <c r="P2" s="226" t="s">
        <v>551</v>
      </c>
      <c r="Q2" s="226" t="s">
        <v>551</v>
      </c>
      <c r="R2" s="226" t="s">
        <v>551</v>
      </c>
      <c r="S2" s="226" t="s">
        <v>551</v>
      </c>
      <c r="T2" s="226" t="s">
        <v>551</v>
      </c>
      <c r="U2" s="227" t="s">
        <v>830</v>
      </c>
      <c r="V2" s="227" t="s">
        <v>830</v>
      </c>
      <c r="W2" s="227" t="s">
        <v>830</v>
      </c>
      <c r="X2" s="227" t="s">
        <v>830</v>
      </c>
      <c r="Y2" s="226" t="s">
        <v>551</v>
      </c>
      <c r="Z2" s="226" t="s">
        <v>551</v>
      </c>
      <c r="AA2" s="226" t="s">
        <v>551</v>
      </c>
      <c r="AB2" s="226" t="s">
        <v>551</v>
      </c>
      <c r="AC2" s="228" t="s">
        <v>552</v>
      </c>
      <c r="AD2" s="228" t="s">
        <v>552</v>
      </c>
      <c r="AE2" s="228" t="s">
        <v>552</v>
      </c>
      <c r="AF2" s="228" t="s">
        <v>552</v>
      </c>
      <c r="AG2" s="228" t="s">
        <v>552</v>
      </c>
      <c r="AH2" s="229" t="s">
        <v>553</v>
      </c>
      <c r="AI2" s="229" t="s">
        <v>553</v>
      </c>
      <c r="AJ2" s="230" t="s">
        <v>929</v>
      </c>
      <c r="AK2" s="230" t="s">
        <v>930</v>
      </c>
      <c r="AL2" s="231" t="s">
        <v>555</v>
      </c>
      <c r="AM2" s="232" t="s">
        <v>648</v>
      </c>
      <c r="AN2" s="233" t="s">
        <v>767</v>
      </c>
      <c r="AO2" s="233" t="s">
        <v>1493</v>
      </c>
      <c r="AP2" s="234" t="s">
        <v>554</v>
      </c>
      <c r="AQ2" s="235" t="s">
        <v>556</v>
      </c>
      <c r="AR2" s="233" t="s">
        <v>768</v>
      </c>
      <c r="AS2" s="236" t="s">
        <v>557</v>
      </c>
      <c r="AT2" s="233" t="s">
        <v>769</v>
      </c>
      <c r="AU2" s="237" t="s">
        <v>558</v>
      </c>
      <c r="AV2" s="237" t="s">
        <v>1385</v>
      </c>
      <c r="AW2" s="238" t="s">
        <v>559</v>
      </c>
      <c r="AX2" s="239" t="s">
        <v>560</v>
      </c>
      <c r="AY2" s="240" t="s">
        <v>561</v>
      </c>
      <c r="AZ2" s="241" t="s">
        <v>550</v>
      </c>
      <c r="BA2" s="241" t="s">
        <v>550</v>
      </c>
      <c r="BB2" s="241" t="s">
        <v>550</v>
      </c>
      <c r="BC2" s="241" t="s">
        <v>550</v>
      </c>
      <c r="BD2" s="242" t="s">
        <v>549</v>
      </c>
    </row>
    <row r="3" spans="1:58" s="20" customFormat="1" ht="87" customHeight="1" x14ac:dyDescent="0.25">
      <c r="B3" s="553"/>
      <c r="C3" s="553"/>
      <c r="D3" s="224" t="s">
        <v>534</v>
      </c>
      <c r="E3" s="225"/>
      <c r="F3" s="225"/>
      <c r="G3" s="225"/>
      <c r="H3" s="243" t="s">
        <v>723</v>
      </c>
      <c r="I3" s="243" t="s">
        <v>724</v>
      </c>
      <c r="J3" s="243" t="s">
        <v>721</v>
      </c>
      <c r="K3" s="243" t="s">
        <v>725</v>
      </c>
      <c r="L3" s="243" t="s">
        <v>726</v>
      </c>
      <c r="M3" s="243" t="s">
        <v>722</v>
      </c>
      <c r="N3" s="243" t="s">
        <v>727</v>
      </c>
      <c r="O3" s="243" t="s">
        <v>1402</v>
      </c>
      <c r="P3" s="243" t="s">
        <v>1403</v>
      </c>
      <c r="Q3" s="243" t="s">
        <v>730</v>
      </c>
      <c r="R3" s="243" t="s">
        <v>731</v>
      </c>
      <c r="S3" s="243" t="s">
        <v>732</v>
      </c>
      <c r="T3" s="243" t="s">
        <v>733</v>
      </c>
      <c r="U3" s="243" t="s">
        <v>734</v>
      </c>
      <c r="V3" s="243" t="s">
        <v>1533</v>
      </c>
      <c r="W3" s="243" t="s">
        <v>1534</v>
      </c>
      <c r="X3" s="243" t="s">
        <v>1535</v>
      </c>
      <c r="Y3" s="226" t="s">
        <v>1532</v>
      </c>
      <c r="Z3" s="226" t="s">
        <v>940</v>
      </c>
      <c r="AA3" s="243" t="s">
        <v>941</v>
      </c>
      <c r="AB3" s="243" t="s">
        <v>1016</v>
      </c>
      <c r="AC3" s="244" t="s">
        <v>1421</v>
      </c>
      <c r="AD3" s="244" t="s">
        <v>746</v>
      </c>
      <c r="AE3" s="244" t="s">
        <v>747</v>
      </c>
      <c r="AF3" s="244" t="s">
        <v>754</v>
      </c>
      <c r="AG3" s="244" t="s">
        <v>748</v>
      </c>
      <c r="AH3" s="245" t="s">
        <v>719</v>
      </c>
      <c r="AI3" s="245" t="s">
        <v>720</v>
      </c>
      <c r="AJ3" s="246"/>
      <c r="AK3" s="246"/>
      <c r="AL3" s="247"/>
      <c r="AM3" s="248"/>
      <c r="AN3" s="233" t="s">
        <v>1495</v>
      </c>
      <c r="AO3" s="233" t="s">
        <v>1508</v>
      </c>
      <c r="AP3" s="234" t="s">
        <v>554</v>
      </c>
      <c r="AQ3" s="249"/>
      <c r="AR3" s="233"/>
      <c r="AS3" s="250"/>
      <c r="AT3" s="251"/>
      <c r="AU3" s="252"/>
      <c r="AV3" s="252"/>
      <c r="AW3" s="253"/>
      <c r="AX3" s="254"/>
      <c r="AY3" s="255" t="s">
        <v>658</v>
      </c>
      <c r="AZ3" s="256" t="s">
        <v>535</v>
      </c>
      <c r="BA3" s="256" t="s">
        <v>537</v>
      </c>
      <c r="BB3" s="256" t="s">
        <v>538</v>
      </c>
      <c r="BC3" s="256" t="s">
        <v>536</v>
      </c>
      <c r="BD3" s="257" t="s">
        <v>539</v>
      </c>
      <c r="BF3" s="125"/>
    </row>
    <row r="4" spans="1:58" s="88" customFormat="1" ht="25.5" x14ac:dyDescent="0.2">
      <c r="B4" s="553"/>
      <c r="C4" s="553"/>
      <c r="D4" s="187" t="s">
        <v>707</v>
      </c>
      <c r="E4" s="529" t="s">
        <v>1516</v>
      </c>
      <c r="F4" s="529" t="s">
        <v>1517</v>
      </c>
      <c r="G4" s="529" t="s">
        <v>1518</v>
      </c>
      <c r="H4" s="258">
        <v>9314</v>
      </c>
      <c r="I4" s="258">
        <v>9313</v>
      </c>
      <c r="J4" s="258">
        <v>93130</v>
      </c>
      <c r="K4" s="258">
        <v>93134</v>
      </c>
      <c r="L4" s="258">
        <v>93116</v>
      </c>
      <c r="M4" s="258">
        <v>931160</v>
      </c>
      <c r="N4" s="258">
        <v>931166</v>
      </c>
      <c r="O4" s="258">
        <v>931171</v>
      </c>
      <c r="P4" s="258">
        <v>931172</v>
      </c>
      <c r="Q4" s="258">
        <v>93118</v>
      </c>
      <c r="R4" s="258">
        <v>93114</v>
      </c>
      <c r="S4" s="258">
        <v>93115</v>
      </c>
      <c r="T4" s="258">
        <v>93113</v>
      </c>
      <c r="U4" s="258">
        <v>93111</v>
      </c>
      <c r="V4" s="258">
        <v>931111</v>
      </c>
      <c r="W4" s="258">
        <v>931112</v>
      </c>
      <c r="X4" s="258">
        <v>931113</v>
      </c>
      <c r="Y4" s="258">
        <v>931120</v>
      </c>
      <c r="Z4" s="258">
        <v>931124</v>
      </c>
      <c r="AA4" s="258">
        <v>93112122</v>
      </c>
      <c r="AB4" s="258">
        <v>93112124</v>
      </c>
      <c r="AC4" s="259">
        <v>9361</v>
      </c>
      <c r="AD4" s="259">
        <v>9362</v>
      </c>
      <c r="AE4" s="259">
        <v>9364</v>
      </c>
      <c r="AF4" s="259">
        <v>9365</v>
      </c>
      <c r="AG4" s="259">
        <v>9366</v>
      </c>
      <c r="AH4" s="260">
        <v>9381</v>
      </c>
      <c r="AI4" s="260">
        <v>9382</v>
      </c>
      <c r="AJ4" s="261"/>
      <c r="AK4" s="261"/>
      <c r="AL4" s="262"/>
      <c r="AM4" s="263"/>
      <c r="AN4" s="264" t="s">
        <v>1507</v>
      </c>
      <c r="AO4" s="264" t="s">
        <v>1493</v>
      </c>
      <c r="AP4" s="265">
        <v>93531</v>
      </c>
      <c r="AQ4" s="266"/>
      <c r="AR4" s="264"/>
      <c r="AS4" s="267"/>
      <c r="AT4" s="264"/>
      <c r="AU4" s="268"/>
      <c r="AV4" s="268"/>
      <c r="AW4" s="269"/>
      <c r="AX4" s="270"/>
      <c r="AY4" s="263" t="s">
        <v>659</v>
      </c>
      <c r="AZ4" s="271" t="s">
        <v>832</v>
      </c>
      <c r="BA4" s="271" t="s">
        <v>833</v>
      </c>
      <c r="BB4" s="271" t="s">
        <v>834</v>
      </c>
      <c r="BC4" s="271" t="s">
        <v>835</v>
      </c>
      <c r="BD4" s="272" t="s">
        <v>549</v>
      </c>
      <c r="BF4" s="125" t="s">
        <v>1035</v>
      </c>
    </row>
    <row r="5" spans="1:58" s="88" customFormat="1" ht="76.5" customHeight="1" x14ac:dyDescent="0.2">
      <c r="B5" s="273" t="s">
        <v>766</v>
      </c>
      <c r="C5" s="274"/>
      <c r="D5" s="274"/>
      <c r="E5" s="274"/>
      <c r="F5" s="275"/>
      <c r="G5" s="275"/>
      <c r="H5" s="263" t="str">
        <f>H3</f>
        <v>Blanchisserie</v>
      </c>
      <c r="I5" s="263" t="str">
        <f t="shared" ref="I5:AI5" si="1">I3</f>
        <v>Restauration</v>
      </c>
      <c r="J5" s="263" t="str">
        <f t="shared" si="1"/>
        <v>Restauration hors biberonnerie</v>
      </c>
      <c r="K5" s="263" t="str">
        <f t="shared" si="1"/>
        <v>Biberonnerie</v>
      </c>
      <c r="L5" s="263" t="str">
        <f t="shared" si="1"/>
        <v>Services hoteliers</v>
      </c>
      <c r="M5" s="263" t="str">
        <f t="shared" si="1"/>
        <v>Services hoteliers hors Garage</v>
      </c>
      <c r="N5" s="263" t="str">
        <f t="shared" si="1"/>
        <v>Garage</v>
      </c>
      <c r="O5" s="263" t="str">
        <f t="shared" si="1"/>
        <v>Brancardage</v>
      </c>
      <c r="P5" s="263" t="str">
        <f t="shared" si="1"/>
        <v>Transport Motorisé des patients (hors SMUR)</v>
      </c>
      <c r="Q5" s="263" t="str">
        <f t="shared" si="1"/>
        <v>Entretien -Maintenance</v>
      </c>
      <c r="R5" s="263" t="str">
        <f t="shared" si="1"/>
        <v>DSI</v>
      </c>
      <c r="S5" s="263" t="str">
        <f t="shared" si="1"/>
        <v>DIM</v>
      </c>
      <c r="T5" s="263" t="str">
        <f t="shared" si="1"/>
        <v>Accueil &amp; Gestion des malades</v>
      </c>
      <c r="U5" s="263" t="str">
        <f t="shared" si="1"/>
        <v>Services administratifs à caractère général</v>
      </c>
      <c r="V5" s="263" t="str">
        <f t="shared" si="1"/>
        <v>SACG-Direction générale</v>
      </c>
      <c r="W5" s="263" t="str">
        <f t="shared" si="1"/>
        <v>SACG-Finances-comptabilité</v>
      </c>
      <c r="X5" s="263" t="str">
        <f t="shared" si="1"/>
        <v>SACG-Gestion économique</v>
      </c>
      <c r="Y5" s="263" t="str">
        <f t="shared" si="1"/>
        <v>SALP -hors CLM,CLD, syndicats et Garderie-Crèche</v>
      </c>
      <c r="Z5" s="263" t="str">
        <f t="shared" si="1"/>
        <v>SALP-Personnel en absence longue durée (CLM, CLD)</v>
      </c>
      <c r="AA5" s="263" t="str">
        <f t="shared" si="1"/>
        <v>SALP-Syndicats</v>
      </c>
      <c r="AB5" s="263" t="str">
        <f t="shared" si="1"/>
        <v>SALP-Garderie-Crèche</v>
      </c>
      <c r="AC5" s="263" t="str">
        <f t="shared" si="1"/>
        <v>Pharmacie</v>
      </c>
      <c r="AD5" s="263" t="str">
        <f t="shared" si="1"/>
        <v>Stérilisation</v>
      </c>
      <c r="AE5" s="263" t="str">
        <f t="shared" si="1"/>
        <v>Génie biomédical</v>
      </c>
      <c r="AF5" s="263" t="str">
        <f t="shared" si="1"/>
        <v>Hygiène hospitalière et vigilances</v>
      </c>
      <c r="AG5" s="263" t="str">
        <f t="shared" si="1"/>
        <v>Autre logistique médicale</v>
      </c>
      <c r="AH5" s="263" t="str">
        <f t="shared" si="1"/>
        <v>Structure financière</v>
      </c>
      <c r="AI5" s="263" t="str">
        <f t="shared" si="1"/>
        <v>Structure immobilière</v>
      </c>
      <c r="AJ5" s="276"/>
      <c r="AK5" s="276"/>
      <c r="AL5" s="276"/>
      <c r="AM5" s="276"/>
      <c r="AN5" s="277"/>
      <c r="AO5" s="277"/>
      <c r="AP5" s="277"/>
      <c r="AQ5" s="276"/>
      <c r="AR5" s="276"/>
      <c r="AS5" s="276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F5" s="125"/>
    </row>
    <row r="6" spans="1:58" s="88" customFormat="1" ht="25.5" x14ac:dyDescent="0.2">
      <c r="B6" s="273" t="s">
        <v>649</v>
      </c>
      <c r="C6" s="274"/>
      <c r="D6" s="274"/>
      <c r="E6" s="274"/>
      <c r="F6" s="275"/>
      <c r="G6" s="275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6"/>
      <c r="AK6" s="276"/>
      <c r="AL6" s="276"/>
      <c r="AM6" s="276"/>
      <c r="AN6" s="277"/>
      <c r="AO6" s="277"/>
      <c r="AP6" s="277"/>
      <c r="AQ6" s="276"/>
      <c r="AR6" s="276"/>
      <c r="AS6" s="276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F6" s="125"/>
    </row>
    <row r="7" spans="1:58" s="88" customFormat="1" ht="25.5" x14ac:dyDescent="0.2">
      <c r="B7" s="273" t="s">
        <v>650</v>
      </c>
      <c r="C7" s="274"/>
      <c r="D7" s="274"/>
      <c r="E7" s="274"/>
      <c r="F7" s="275"/>
      <c r="G7" s="275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6"/>
      <c r="AK7" s="276"/>
      <c r="AL7" s="276"/>
      <c r="AM7" s="276"/>
      <c r="AN7" s="277"/>
      <c r="AO7" s="277"/>
      <c r="AP7" s="277"/>
      <c r="AQ7" s="276"/>
      <c r="AR7" s="276"/>
      <c r="AS7" s="276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F7" s="125"/>
    </row>
    <row r="8" spans="1:58" s="88" customFormat="1" ht="25.5" x14ac:dyDescent="0.2">
      <c r="B8" s="273" t="s">
        <v>942</v>
      </c>
      <c r="C8" s="274"/>
      <c r="D8" s="274"/>
      <c r="E8" s="274"/>
      <c r="F8" s="275"/>
      <c r="G8" s="275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6"/>
      <c r="AK8" s="276"/>
      <c r="AL8" s="276"/>
      <c r="AM8" s="276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F8" s="125"/>
    </row>
    <row r="9" spans="1:58" s="88" customFormat="1" ht="25.5" x14ac:dyDescent="0.2">
      <c r="A9" s="88" t="s">
        <v>1382</v>
      </c>
      <c r="B9" s="273" t="s">
        <v>1509</v>
      </c>
      <c r="C9" s="274"/>
      <c r="D9" s="274"/>
      <c r="E9" s="274"/>
      <c r="F9" s="275"/>
      <c r="G9" s="275"/>
      <c r="H9" s="263"/>
      <c r="I9" s="263"/>
      <c r="J9" s="263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6"/>
      <c r="AK9" s="276"/>
      <c r="AL9" s="277"/>
      <c r="AM9" s="276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F9" s="81"/>
    </row>
    <row r="10" spans="1:58" s="88" customFormat="1" ht="25.5" x14ac:dyDescent="0.2">
      <c r="A10" s="88" t="s">
        <v>1381</v>
      </c>
      <c r="B10" s="273" t="s">
        <v>1478</v>
      </c>
      <c r="C10" s="274"/>
      <c r="D10" s="274"/>
      <c r="E10" s="278"/>
      <c r="F10" s="275"/>
      <c r="G10" s="275"/>
      <c r="H10" s="263"/>
      <c r="I10" s="263"/>
      <c r="J10" s="263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6"/>
      <c r="AK10" s="276"/>
      <c r="AL10" s="276"/>
      <c r="AM10" s="276"/>
      <c r="AN10" s="277"/>
      <c r="AO10" s="277"/>
      <c r="AP10" s="277"/>
      <c r="AQ10" s="276"/>
      <c r="AR10" s="277"/>
      <c r="AS10" s="276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F10" s="193" t="s">
        <v>1505</v>
      </c>
    </row>
    <row r="11" spans="1:58" s="165" customFormat="1" ht="25.5" x14ac:dyDescent="0.2">
      <c r="B11" s="279"/>
      <c r="C11" s="280"/>
      <c r="D11" s="280"/>
      <c r="E11" s="280"/>
      <c r="F11" s="223"/>
      <c r="G11" s="223"/>
      <c r="H11" s="281" t="str">
        <f>IF(OR(H253&lt;0),"CN&lt;0!","")</f>
        <v/>
      </c>
      <c r="I11" s="281" t="str">
        <f t="shared" ref="I11:AI11" si="2">IF(OR(I253&lt;0),"CN&lt;0!","")</f>
        <v/>
      </c>
      <c r="J11" s="281" t="str">
        <f t="shared" si="2"/>
        <v/>
      </c>
      <c r="K11" s="281" t="str">
        <f t="shared" si="2"/>
        <v/>
      </c>
      <c r="L11" s="281" t="str">
        <f t="shared" si="2"/>
        <v/>
      </c>
      <c r="M11" s="281" t="str">
        <f t="shared" si="2"/>
        <v/>
      </c>
      <c r="N11" s="281" t="str">
        <f t="shared" si="2"/>
        <v/>
      </c>
      <c r="O11" s="281" t="str">
        <f t="shared" si="2"/>
        <v/>
      </c>
      <c r="P11" s="281" t="str">
        <f t="shared" si="2"/>
        <v/>
      </c>
      <c r="Q11" s="281" t="str">
        <f t="shared" si="2"/>
        <v/>
      </c>
      <c r="R11" s="281" t="str">
        <f t="shared" si="2"/>
        <v/>
      </c>
      <c r="S11" s="281" t="str">
        <f t="shared" si="2"/>
        <v/>
      </c>
      <c r="T11" s="281" t="str">
        <f t="shared" si="2"/>
        <v/>
      </c>
      <c r="U11" s="281" t="str">
        <f t="shared" si="2"/>
        <v/>
      </c>
      <c r="V11" s="281" t="str">
        <f t="shared" si="2"/>
        <v/>
      </c>
      <c r="W11" s="281" t="str">
        <f t="shared" si="2"/>
        <v/>
      </c>
      <c r="X11" s="281" t="str">
        <f t="shared" si="2"/>
        <v/>
      </c>
      <c r="Y11" s="281" t="str">
        <f t="shared" si="2"/>
        <v/>
      </c>
      <c r="Z11" s="281" t="str">
        <f t="shared" si="2"/>
        <v/>
      </c>
      <c r="AA11" s="281" t="str">
        <f t="shared" si="2"/>
        <v/>
      </c>
      <c r="AB11" s="281" t="str">
        <f t="shared" si="2"/>
        <v/>
      </c>
      <c r="AC11" s="281" t="str">
        <f t="shared" si="2"/>
        <v/>
      </c>
      <c r="AD11" s="281" t="str">
        <f t="shared" si="2"/>
        <v/>
      </c>
      <c r="AE11" s="281" t="str">
        <f t="shared" si="2"/>
        <v/>
      </c>
      <c r="AF11" s="281" t="str">
        <f t="shared" si="2"/>
        <v/>
      </c>
      <c r="AG11" s="281" t="str">
        <f t="shared" si="2"/>
        <v/>
      </c>
      <c r="AH11" s="281" t="str">
        <f t="shared" si="2"/>
        <v/>
      </c>
      <c r="AI11" s="281" t="str">
        <f t="shared" si="2"/>
        <v/>
      </c>
      <c r="AJ11" s="281" t="str">
        <f>IF(AJ4&lt;&gt;"",IF(AJ253=0,"CN=0!",IF(AJ253&lt;0,"CN&lt;0!","")),"")</f>
        <v/>
      </c>
      <c r="AK11" s="281" t="str">
        <f t="shared" ref="AK11:AM11" si="3">IF(AK4&lt;&gt;"",IF(AK253=0,"CN=0!",IF(AK253&lt;0,"CN&lt;0!","")),"")</f>
        <v/>
      </c>
      <c r="AL11" s="281" t="str">
        <f t="shared" si="3"/>
        <v/>
      </c>
      <c r="AM11" s="281" t="str">
        <f t="shared" si="3"/>
        <v/>
      </c>
      <c r="AN11" s="281"/>
      <c r="AO11" s="281"/>
      <c r="AP11" s="281"/>
      <c r="AQ11" s="281" t="str">
        <f>IF(AQ4&lt;&gt;"",IF(AQ253=0,"CN=0!",IF(AQ253&lt;0,"CN&lt;0!","")),"")</f>
        <v/>
      </c>
      <c r="AR11" s="281" t="str">
        <f t="shared" ref="AR11:AX11" si="4">IF(AR4&lt;&gt;"",IF(AR253=0,"CN=0!",IF(AR253&lt;0,"CN&lt;0!","")),"")</f>
        <v/>
      </c>
      <c r="AS11" s="281" t="str">
        <f t="shared" si="4"/>
        <v/>
      </c>
      <c r="AT11" s="281" t="str">
        <f t="shared" si="4"/>
        <v/>
      </c>
      <c r="AU11" s="281" t="str">
        <f t="shared" si="4"/>
        <v/>
      </c>
      <c r="AV11" s="281" t="str">
        <f t="shared" si="4"/>
        <v/>
      </c>
      <c r="AW11" s="281" t="str">
        <f t="shared" si="4"/>
        <v/>
      </c>
      <c r="AX11" s="281" t="str">
        <f t="shared" si="4"/>
        <v/>
      </c>
      <c r="AY11" s="281" t="str">
        <f>IF(OR(AY253&lt;0),"CN&lt;0!","")</f>
        <v/>
      </c>
      <c r="AZ11" s="281"/>
      <c r="BA11" s="281"/>
      <c r="BB11" s="281"/>
      <c r="BC11" s="281"/>
      <c r="BD11" s="281"/>
    </row>
    <row r="12" spans="1:58" s="24" customFormat="1" ht="56.25" x14ac:dyDescent="0.2">
      <c r="A12" s="282" t="s">
        <v>1424</v>
      </c>
      <c r="B12" s="187" t="s">
        <v>706</v>
      </c>
      <c r="C12" s="554" t="s">
        <v>717</v>
      </c>
      <c r="D12" s="554"/>
      <c r="E12" s="224" t="s">
        <v>924</v>
      </c>
      <c r="F12" s="224" t="s">
        <v>1059</v>
      </c>
      <c r="G12" s="224" t="s">
        <v>1058</v>
      </c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F12" s="202"/>
    </row>
    <row r="13" spans="1:58" s="45" customFormat="1" ht="15" x14ac:dyDescent="0.2">
      <c r="A13" s="284" t="s">
        <v>39</v>
      </c>
      <c r="B13" s="292" t="s">
        <v>1378</v>
      </c>
      <c r="C13" s="555" t="s">
        <v>1485</v>
      </c>
      <c r="D13" s="555"/>
      <c r="E13" s="285">
        <f>E14+E19</f>
        <v>0</v>
      </c>
      <c r="F13" s="285">
        <f t="shared" ref="F13:F76" si="5">SUM(H13:BD13)</f>
        <v>0</v>
      </c>
      <c r="G13" s="285">
        <f t="shared" ref="G13:G22" si="6">E13-F13</f>
        <v>0</v>
      </c>
      <c r="H13" s="286">
        <f t="shared" ref="H13:BD13" si="7">H14+H19</f>
        <v>0</v>
      </c>
      <c r="I13" s="286">
        <f t="shared" si="7"/>
        <v>0</v>
      </c>
      <c r="J13" s="286">
        <f t="shared" si="7"/>
        <v>0</v>
      </c>
      <c r="K13" s="286">
        <f t="shared" si="7"/>
        <v>0</v>
      </c>
      <c r="L13" s="286">
        <f t="shared" si="7"/>
        <v>0</v>
      </c>
      <c r="M13" s="286">
        <f t="shared" si="7"/>
        <v>0</v>
      </c>
      <c r="N13" s="286">
        <f t="shared" si="7"/>
        <v>0</v>
      </c>
      <c r="O13" s="286">
        <f t="shared" si="7"/>
        <v>0</v>
      </c>
      <c r="P13" s="286">
        <f t="shared" si="7"/>
        <v>0</v>
      </c>
      <c r="Q13" s="286">
        <f t="shared" si="7"/>
        <v>0</v>
      </c>
      <c r="R13" s="286">
        <f t="shared" si="7"/>
        <v>0</v>
      </c>
      <c r="S13" s="286">
        <f t="shared" si="7"/>
        <v>0</v>
      </c>
      <c r="T13" s="286">
        <f t="shared" si="7"/>
        <v>0</v>
      </c>
      <c r="U13" s="286">
        <f t="shared" si="7"/>
        <v>0</v>
      </c>
      <c r="V13" s="286">
        <f t="shared" si="7"/>
        <v>0</v>
      </c>
      <c r="W13" s="286">
        <f t="shared" si="7"/>
        <v>0</v>
      </c>
      <c r="X13" s="286">
        <f t="shared" si="7"/>
        <v>0</v>
      </c>
      <c r="Y13" s="286">
        <f t="shared" si="7"/>
        <v>0</v>
      </c>
      <c r="Z13" s="286">
        <f t="shared" si="7"/>
        <v>0</v>
      </c>
      <c r="AA13" s="286">
        <f t="shared" si="7"/>
        <v>0</v>
      </c>
      <c r="AB13" s="286">
        <f t="shared" si="7"/>
        <v>0</v>
      </c>
      <c r="AC13" s="286">
        <f t="shared" si="7"/>
        <v>0</v>
      </c>
      <c r="AD13" s="286">
        <f t="shared" si="7"/>
        <v>0</v>
      </c>
      <c r="AE13" s="286">
        <f t="shared" si="7"/>
        <v>0</v>
      </c>
      <c r="AF13" s="286">
        <f t="shared" si="7"/>
        <v>0</v>
      </c>
      <c r="AG13" s="286">
        <f t="shared" si="7"/>
        <v>0</v>
      </c>
      <c r="AH13" s="286">
        <f t="shared" si="7"/>
        <v>0</v>
      </c>
      <c r="AI13" s="286">
        <f t="shared" si="7"/>
        <v>0</v>
      </c>
      <c r="AJ13" s="286">
        <f t="shared" si="7"/>
        <v>0</v>
      </c>
      <c r="AK13" s="286">
        <f t="shared" si="7"/>
        <v>0</v>
      </c>
      <c r="AL13" s="286">
        <f t="shared" si="7"/>
        <v>0</v>
      </c>
      <c r="AM13" s="286">
        <f t="shared" si="7"/>
        <v>0</v>
      </c>
      <c r="AN13" s="286">
        <f t="shared" si="7"/>
        <v>0</v>
      </c>
      <c r="AO13" s="286">
        <f t="shared" si="7"/>
        <v>0</v>
      </c>
      <c r="AP13" s="286">
        <f t="shared" si="7"/>
        <v>0</v>
      </c>
      <c r="AQ13" s="286">
        <f t="shared" si="7"/>
        <v>0</v>
      </c>
      <c r="AR13" s="286">
        <f t="shared" si="7"/>
        <v>0</v>
      </c>
      <c r="AS13" s="286">
        <f t="shared" si="7"/>
        <v>0</v>
      </c>
      <c r="AT13" s="286">
        <f t="shared" si="7"/>
        <v>0</v>
      </c>
      <c r="AU13" s="286">
        <f t="shared" si="7"/>
        <v>0</v>
      </c>
      <c r="AV13" s="286">
        <f t="shared" si="7"/>
        <v>0</v>
      </c>
      <c r="AW13" s="286">
        <f t="shared" si="7"/>
        <v>0</v>
      </c>
      <c r="AX13" s="286">
        <f t="shared" si="7"/>
        <v>0</v>
      </c>
      <c r="AY13" s="286">
        <f t="shared" si="7"/>
        <v>0</v>
      </c>
      <c r="AZ13" s="286">
        <f t="shared" si="7"/>
        <v>0</v>
      </c>
      <c r="BA13" s="286">
        <f t="shared" si="7"/>
        <v>0</v>
      </c>
      <c r="BB13" s="286">
        <f t="shared" si="7"/>
        <v>0</v>
      </c>
      <c r="BC13" s="286">
        <f t="shared" si="7"/>
        <v>0</v>
      </c>
      <c r="BD13" s="286">
        <f t="shared" si="7"/>
        <v>0</v>
      </c>
      <c r="BF13" s="202"/>
    </row>
    <row r="14" spans="1:58" s="13" customFormat="1" ht="15" x14ac:dyDescent="0.25">
      <c r="A14" s="284" t="s">
        <v>39</v>
      </c>
      <c r="B14" s="292" t="s">
        <v>737</v>
      </c>
      <c r="C14" s="556" t="s">
        <v>541</v>
      </c>
      <c r="D14" s="557"/>
      <c r="E14" s="285">
        <f>E15+E16+E18</f>
        <v>0</v>
      </c>
      <c r="F14" s="285">
        <f t="shared" si="5"/>
        <v>0</v>
      </c>
      <c r="G14" s="285">
        <f t="shared" si="6"/>
        <v>0</v>
      </c>
      <c r="H14" s="286">
        <f>SUM(H15:H18)</f>
        <v>0</v>
      </c>
      <c r="I14" s="286">
        <f t="shared" ref="I14:BD14" si="8">SUM(I15:I18)</f>
        <v>0</v>
      </c>
      <c r="J14" s="286">
        <f t="shared" si="8"/>
        <v>0</v>
      </c>
      <c r="K14" s="286">
        <f t="shared" si="8"/>
        <v>0</v>
      </c>
      <c r="L14" s="286">
        <f t="shared" si="8"/>
        <v>0</v>
      </c>
      <c r="M14" s="286">
        <f t="shared" si="8"/>
        <v>0</v>
      </c>
      <c r="N14" s="286">
        <f t="shared" si="8"/>
        <v>0</v>
      </c>
      <c r="O14" s="286">
        <f t="shared" si="8"/>
        <v>0</v>
      </c>
      <c r="P14" s="286">
        <f t="shared" si="8"/>
        <v>0</v>
      </c>
      <c r="Q14" s="286">
        <f t="shared" si="8"/>
        <v>0</v>
      </c>
      <c r="R14" s="286">
        <f t="shared" si="8"/>
        <v>0</v>
      </c>
      <c r="S14" s="286">
        <f t="shared" si="8"/>
        <v>0</v>
      </c>
      <c r="T14" s="286">
        <f t="shared" si="8"/>
        <v>0</v>
      </c>
      <c r="U14" s="286">
        <f t="shared" si="8"/>
        <v>0</v>
      </c>
      <c r="V14" s="286">
        <f t="shared" si="8"/>
        <v>0</v>
      </c>
      <c r="W14" s="286">
        <f t="shared" si="8"/>
        <v>0</v>
      </c>
      <c r="X14" s="286">
        <f t="shared" si="8"/>
        <v>0</v>
      </c>
      <c r="Y14" s="286">
        <f t="shared" si="8"/>
        <v>0</v>
      </c>
      <c r="Z14" s="286">
        <f t="shared" si="8"/>
        <v>0</v>
      </c>
      <c r="AA14" s="286">
        <f t="shared" si="8"/>
        <v>0</v>
      </c>
      <c r="AB14" s="286">
        <f t="shared" si="8"/>
        <v>0</v>
      </c>
      <c r="AC14" s="286">
        <f t="shared" si="8"/>
        <v>0</v>
      </c>
      <c r="AD14" s="286">
        <f t="shared" si="8"/>
        <v>0</v>
      </c>
      <c r="AE14" s="286">
        <f t="shared" si="8"/>
        <v>0</v>
      </c>
      <c r="AF14" s="286">
        <f t="shared" si="8"/>
        <v>0</v>
      </c>
      <c r="AG14" s="286">
        <f t="shared" si="8"/>
        <v>0</v>
      </c>
      <c r="AH14" s="286">
        <f t="shared" si="8"/>
        <v>0</v>
      </c>
      <c r="AI14" s="286">
        <f t="shared" si="8"/>
        <v>0</v>
      </c>
      <c r="AJ14" s="286">
        <f t="shared" si="8"/>
        <v>0</v>
      </c>
      <c r="AK14" s="286">
        <f t="shared" si="8"/>
        <v>0</v>
      </c>
      <c r="AL14" s="286">
        <f t="shared" si="8"/>
        <v>0</v>
      </c>
      <c r="AM14" s="286">
        <f t="shared" si="8"/>
        <v>0</v>
      </c>
      <c r="AN14" s="286">
        <f t="shared" si="8"/>
        <v>0</v>
      </c>
      <c r="AO14" s="286">
        <f t="shared" si="8"/>
        <v>0</v>
      </c>
      <c r="AP14" s="286">
        <f t="shared" si="8"/>
        <v>0</v>
      </c>
      <c r="AQ14" s="286">
        <f t="shared" si="8"/>
        <v>0</v>
      </c>
      <c r="AR14" s="286">
        <f t="shared" si="8"/>
        <v>0</v>
      </c>
      <c r="AS14" s="286">
        <f t="shared" si="8"/>
        <v>0</v>
      </c>
      <c r="AT14" s="286">
        <f t="shared" si="8"/>
        <v>0</v>
      </c>
      <c r="AU14" s="286">
        <f t="shared" si="8"/>
        <v>0</v>
      </c>
      <c r="AV14" s="286">
        <f t="shared" si="8"/>
        <v>0</v>
      </c>
      <c r="AW14" s="286">
        <f t="shared" si="8"/>
        <v>0</v>
      </c>
      <c r="AX14" s="286">
        <f t="shared" si="8"/>
        <v>0</v>
      </c>
      <c r="AY14" s="286">
        <f t="shared" si="8"/>
        <v>0</v>
      </c>
      <c r="AZ14" s="286">
        <f t="shared" si="8"/>
        <v>0</v>
      </c>
      <c r="BA14" s="286">
        <f t="shared" si="8"/>
        <v>0</v>
      </c>
      <c r="BB14" s="286">
        <f t="shared" si="8"/>
        <v>0</v>
      </c>
      <c r="BC14" s="286">
        <f t="shared" si="8"/>
        <v>0</v>
      </c>
      <c r="BD14" s="286">
        <f t="shared" si="8"/>
        <v>0</v>
      </c>
      <c r="BF14" s="202"/>
    </row>
    <row r="15" spans="1:58" s="13" customFormat="1" ht="15" x14ac:dyDescent="0.25">
      <c r="A15" s="284" t="s">
        <v>1423</v>
      </c>
      <c r="B15" s="287" t="s">
        <v>1417</v>
      </c>
      <c r="C15" s="558" t="s">
        <v>1386</v>
      </c>
      <c r="D15" s="557"/>
      <c r="E15" s="288">
        <f>IF(Identification!C19="NON",IF(AND($A$9="cpte_CN",$A15="cpte_CN"),SUMIF(CRP!$A$12:$A$412,B15,CRP!$L$12:$L$412),SUMIF(CRP!$B$12:$B$412,B15,CRP!$L$12:$L$412)),0)</f>
        <v>0</v>
      </c>
      <c r="F15" s="288">
        <f t="shared" si="5"/>
        <v>0</v>
      </c>
      <c r="G15" s="288">
        <f>E15-F15</f>
        <v>0</v>
      </c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90"/>
      <c r="AI15" s="290"/>
      <c r="AJ15" s="289"/>
      <c r="AK15" s="289"/>
      <c r="AL15" s="289"/>
      <c r="AM15" s="289"/>
      <c r="AN15" s="289"/>
      <c r="AO15" s="290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F15" s="202"/>
    </row>
    <row r="16" spans="1:58" s="13" customFormat="1" ht="15" x14ac:dyDescent="0.25">
      <c r="A16" s="284" t="s">
        <v>1423</v>
      </c>
      <c r="B16" s="287" t="s">
        <v>1418</v>
      </c>
      <c r="C16" s="558" t="s">
        <v>1563</v>
      </c>
      <c r="D16" s="557"/>
      <c r="E16" s="560">
        <f>IF(Identification!C19="NON",IF(AND($A$9="cpte_CN",$A16="cpte_CN"),SUMIF(CRP!$A$12:$A$412,"pm_remu",CRP!$L$12:$L$412),SUMIF(CRP!$B$12:$B$412,"pm_remu",CRP!$L$12:$L$412)),0)</f>
        <v>0</v>
      </c>
      <c r="F16" s="288">
        <f t="shared" si="5"/>
        <v>0</v>
      </c>
      <c r="G16" s="560">
        <f>E16-(F16+F17)</f>
        <v>0</v>
      </c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90"/>
      <c r="AI16" s="290"/>
      <c r="AJ16" s="289"/>
      <c r="AK16" s="289"/>
      <c r="AL16" s="289"/>
      <c r="AM16" s="289"/>
      <c r="AN16" s="289"/>
      <c r="AO16" s="290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F16" s="202"/>
    </row>
    <row r="17" spans="1:58" s="29" customFormat="1" ht="15" x14ac:dyDescent="0.25">
      <c r="A17" s="284" t="s">
        <v>1423</v>
      </c>
      <c r="B17" s="287" t="s">
        <v>1419</v>
      </c>
      <c r="C17" s="558" t="s">
        <v>1564</v>
      </c>
      <c r="D17" s="557"/>
      <c r="E17" s="560"/>
      <c r="F17" s="288">
        <f t="shared" si="5"/>
        <v>0</v>
      </c>
      <c r="G17" s="560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90"/>
      <c r="AI17" s="290"/>
      <c r="AJ17" s="289"/>
      <c r="AK17" s="289"/>
      <c r="AL17" s="289"/>
      <c r="AM17" s="289"/>
      <c r="AN17" s="289"/>
      <c r="AO17" s="290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F17" s="202"/>
    </row>
    <row r="18" spans="1:58" s="29" customFormat="1" ht="15" x14ac:dyDescent="0.25">
      <c r="A18" s="284" t="s">
        <v>1423</v>
      </c>
      <c r="B18" s="287">
        <v>64725</v>
      </c>
      <c r="C18" s="558" t="s">
        <v>1439</v>
      </c>
      <c r="D18" s="557"/>
      <c r="E18" s="288">
        <f>IF(Identification!C19="NON",IF(AND($A$9="cpte_CN",$A18="cpte_CN"),SUMIF(CRP!$A$12:$A$412,B18,CRP!$L$12:$L$412),SUMIF(CRP!$B$12:$B$412,B18,CRP!$L$12:$L$412)),0)</f>
        <v>0</v>
      </c>
      <c r="F18" s="288">
        <f t="shared" si="5"/>
        <v>0</v>
      </c>
      <c r="G18" s="288">
        <f t="shared" si="6"/>
        <v>0</v>
      </c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1">
        <f>IF(Y$254=1,$E18,0)</f>
        <v>0</v>
      </c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F18" s="202"/>
    </row>
    <row r="19" spans="1:58" s="13" customFormat="1" ht="15" x14ac:dyDescent="0.25">
      <c r="A19" s="284" t="s">
        <v>39</v>
      </c>
      <c r="B19" s="292" t="s">
        <v>738</v>
      </c>
      <c r="C19" s="561" t="s">
        <v>542</v>
      </c>
      <c r="D19" s="557"/>
      <c r="E19" s="285">
        <f>E20+E21+E22</f>
        <v>0</v>
      </c>
      <c r="F19" s="285">
        <f t="shared" si="5"/>
        <v>0</v>
      </c>
      <c r="G19" s="285">
        <f t="shared" si="6"/>
        <v>0</v>
      </c>
      <c r="H19" s="286">
        <f>SUM(H20:H22)</f>
        <v>0</v>
      </c>
      <c r="I19" s="286">
        <f t="shared" ref="I19:BD19" si="9">SUM(I20:I22)</f>
        <v>0</v>
      </c>
      <c r="J19" s="286">
        <f t="shared" si="9"/>
        <v>0</v>
      </c>
      <c r="K19" s="286">
        <f t="shared" si="9"/>
        <v>0</v>
      </c>
      <c r="L19" s="286">
        <f t="shared" si="9"/>
        <v>0</v>
      </c>
      <c r="M19" s="286">
        <f t="shared" si="9"/>
        <v>0</v>
      </c>
      <c r="N19" s="286">
        <f t="shared" si="9"/>
        <v>0</v>
      </c>
      <c r="O19" s="286">
        <f t="shared" si="9"/>
        <v>0</v>
      </c>
      <c r="P19" s="286">
        <f t="shared" si="9"/>
        <v>0</v>
      </c>
      <c r="Q19" s="286">
        <f t="shared" si="9"/>
        <v>0</v>
      </c>
      <c r="R19" s="286">
        <f t="shared" si="9"/>
        <v>0</v>
      </c>
      <c r="S19" s="286">
        <f t="shared" si="9"/>
        <v>0</v>
      </c>
      <c r="T19" s="286">
        <f t="shared" si="9"/>
        <v>0</v>
      </c>
      <c r="U19" s="286">
        <f t="shared" si="9"/>
        <v>0</v>
      </c>
      <c r="V19" s="286">
        <f t="shared" si="9"/>
        <v>0</v>
      </c>
      <c r="W19" s="286">
        <f t="shared" si="9"/>
        <v>0</v>
      </c>
      <c r="X19" s="286">
        <f t="shared" si="9"/>
        <v>0</v>
      </c>
      <c r="Y19" s="286">
        <f t="shared" si="9"/>
        <v>0</v>
      </c>
      <c r="Z19" s="286">
        <f t="shared" si="9"/>
        <v>0</v>
      </c>
      <c r="AA19" s="286">
        <f t="shared" si="9"/>
        <v>0</v>
      </c>
      <c r="AB19" s="286">
        <f t="shared" si="9"/>
        <v>0</v>
      </c>
      <c r="AC19" s="286">
        <f t="shared" si="9"/>
        <v>0</v>
      </c>
      <c r="AD19" s="286">
        <f t="shared" si="9"/>
        <v>0</v>
      </c>
      <c r="AE19" s="286">
        <f t="shared" si="9"/>
        <v>0</v>
      </c>
      <c r="AF19" s="286">
        <f t="shared" si="9"/>
        <v>0</v>
      </c>
      <c r="AG19" s="286">
        <f t="shared" si="9"/>
        <v>0</v>
      </c>
      <c r="AH19" s="286">
        <f t="shared" si="9"/>
        <v>0</v>
      </c>
      <c r="AI19" s="286">
        <f t="shared" si="9"/>
        <v>0</v>
      </c>
      <c r="AJ19" s="286">
        <f t="shared" si="9"/>
        <v>0</v>
      </c>
      <c r="AK19" s="286">
        <f t="shared" si="9"/>
        <v>0</v>
      </c>
      <c r="AL19" s="286">
        <f t="shared" si="9"/>
        <v>0</v>
      </c>
      <c r="AM19" s="286">
        <f t="shared" si="9"/>
        <v>0</v>
      </c>
      <c r="AN19" s="286">
        <f t="shared" si="9"/>
        <v>0</v>
      </c>
      <c r="AO19" s="286">
        <f t="shared" si="9"/>
        <v>0</v>
      </c>
      <c r="AP19" s="286">
        <f t="shared" si="9"/>
        <v>0</v>
      </c>
      <c r="AQ19" s="286">
        <f t="shared" si="9"/>
        <v>0</v>
      </c>
      <c r="AR19" s="286">
        <f t="shared" si="9"/>
        <v>0</v>
      </c>
      <c r="AS19" s="286">
        <f t="shared" si="9"/>
        <v>0</v>
      </c>
      <c r="AT19" s="286">
        <f t="shared" si="9"/>
        <v>0</v>
      </c>
      <c r="AU19" s="286">
        <f t="shared" si="9"/>
        <v>0</v>
      </c>
      <c r="AV19" s="286">
        <f t="shared" si="9"/>
        <v>0</v>
      </c>
      <c r="AW19" s="286">
        <f t="shared" si="9"/>
        <v>0</v>
      </c>
      <c r="AX19" s="286">
        <f t="shared" si="9"/>
        <v>0</v>
      </c>
      <c r="AY19" s="286">
        <f t="shared" si="9"/>
        <v>0</v>
      </c>
      <c r="AZ19" s="286">
        <f t="shared" si="9"/>
        <v>0</v>
      </c>
      <c r="BA19" s="286">
        <f t="shared" si="9"/>
        <v>0</v>
      </c>
      <c r="BB19" s="286">
        <f t="shared" si="9"/>
        <v>0</v>
      </c>
      <c r="BC19" s="286">
        <f t="shared" si="9"/>
        <v>0</v>
      </c>
      <c r="BD19" s="286">
        <f t="shared" si="9"/>
        <v>0</v>
      </c>
      <c r="BF19" s="202"/>
    </row>
    <row r="20" spans="1:58" s="13" customFormat="1" ht="15" x14ac:dyDescent="0.25">
      <c r="A20" s="284" t="s">
        <v>1423</v>
      </c>
      <c r="B20" s="287" t="s">
        <v>1422</v>
      </c>
      <c r="C20" s="558" t="s">
        <v>1387</v>
      </c>
      <c r="D20" s="557"/>
      <c r="E20" s="288">
        <f>IF(Identification!C19="NON",IF(AND($A$9="cpte_CN",$A20="cpte_CN"),SUMIF(CRP!$A$12:$A$412,B20,CRP!$L$12:$L$412),SUMIF(CRP!$B$12:$B$412,B20,CRP!$L$12:$L$412)),0)</f>
        <v>0</v>
      </c>
      <c r="F20" s="288">
        <f t="shared" si="5"/>
        <v>0</v>
      </c>
      <c r="G20" s="288">
        <f t="shared" si="6"/>
        <v>0</v>
      </c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90"/>
      <c r="AI20" s="290"/>
      <c r="AJ20" s="289"/>
      <c r="AK20" s="289"/>
      <c r="AL20" s="289"/>
      <c r="AM20" s="289"/>
      <c r="AN20" s="289"/>
      <c r="AO20" s="290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F20" s="202"/>
    </row>
    <row r="21" spans="1:58" s="13" customFormat="1" ht="15" x14ac:dyDescent="0.25">
      <c r="A21" s="284" t="s">
        <v>1423</v>
      </c>
      <c r="B21" s="287" t="s">
        <v>1420</v>
      </c>
      <c r="C21" s="558" t="s">
        <v>1388</v>
      </c>
      <c r="D21" s="557"/>
      <c r="E21" s="288">
        <f>IF(Identification!C19="NON",IF(AND($A$9="cpte_CN",$A21="cpte_CN"),SUMIF(CRP!$A$12:$A$412,B21,CRP!$L$12:$L$412),SUMIF(CRP!$B$12:$B$412,B21,CRP!$L$12:$L$412)),0)</f>
        <v>0</v>
      </c>
      <c r="F21" s="288">
        <f t="shared" si="5"/>
        <v>0</v>
      </c>
      <c r="G21" s="288">
        <f t="shared" si="6"/>
        <v>0</v>
      </c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90"/>
      <c r="AI21" s="290"/>
      <c r="AJ21" s="289"/>
      <c r="AK21" s="289"/>
      <c r="AL21" s="289"/>
      <c r="AM21" s="289"/>
      <c r="AN21" s="289"/>
      <c r="AO21" s="290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F21" s="202"/>
    </row>
    <row r="22" spans="1:58" s="29" customFormat="1" ht="15" x14ac:dyDescent="0.25">
      <c r="A22" s="284" t="s">
        <v>1423</v>
      </c>
      <c r="B22" s="287">
        <v>64715</v>
      </c>
      <c r="C22" s="558" t="s">
        <v>1440</v>
      </c>
      <c r="D22" s="557"/>
      <c r="E22" s="288">
        <f>IF(Identification!C19="NON",IF(AND($A$9="cpte_CN",$A22="cpte_CN"),SUMIF(CRP!$A$12:$A$412,B22,CRP!$L$12:$L$412),SUMIF(CRP!$B$12:$B$412,B22,CRP!$L$12:$L$412)),0)</f>
        <v>0</v>
      </c>
      <c r="F22" s="288">
        <f t="shared" si="5"/>
        <v>0</v>
      </c>
      <c r="G22" s="288">
        <f t="shared" si="6"/>
        <v>0</v>
      </c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1">
        <f>IF(Y$254=1,$E22,0)</f>
        <v>0</v>
      </c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F22" s="202"/>
    </row>
    <row r="23" spans="1:58" s="25" customFormat="1" ht="15" x14ac:dyDescent="0.25">
      <c r="A23" s="292" t="s">
        <v>1381</v>
      </c>
      <c r="B23" s="292" t="s">
        <v>739</v>
      </c>
      <c r="C23" s="559" t="s">
        <v>1455</v>
      </c>
      <c r="D23" s="557"/>
      <c r="E23" s="285">
        <f>IF(Identification!C19="NON",IF(AND($A$9="cpte_CN",$A23="cpte_CN"),SUMIF(CRP!$A$12:$A$412,B23,CRP!$L$12:$L$412),SUMIF(CRP!$B$12:$B$412,B23,CRP!$L$12:$L$412)),0)</f>
        <v>0</v>
      </c>
      <c r="F23" s="285">
        <f t="shared" si="5"/>
        <v>0</v>
      </c>
      <c r="G23" s="285">
        <f>E23-F23</f>
        <v>0</v>
      </c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F23" s="202"/>
    </row>
    <row r="24" spans="1:58" s="25" customFormat="1" ht="24.75" customHeight="1" x14ac:dyDescent="0.25">
      <c r="A24" s="292" t="s">
        <v>1382</v>
      </c>
      <c r="B24" s="295">
        <v>6011</v>
      </c>
      <c r="C24" s="558" t="s">
        <v>944</v>
      </c>
      <c r="D24" s="557"/>
      <c r="E24" s="288">
        <f>IF(Identification!$C$19="NON",IF(AND($A$9="cpte_CN",$A24="cpte_CN"),SUMIF(CRP!$A$12:$A$412,B24,CRP!$L$12:$L$412),SUMIF(CRP!$B$12:$B$412,B24,CRP!$L$12:$L$412)),0)</f>
        <v>0</v>
      </c>
      <c r="F24" s="288">
        <f t="shared" si="5"/>
        <v>0</v>
      </c>
      <c r="G24" s="296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F24" s="202"/>
    </row>
    <row r="25" spans="1:58" s="25" customFormat="1" ht="24.75" customHeight="1" x14ac:dyDescent="0.25">
      <c r="A25" s="292" t="s">
        <v>1382</v>
      </c>
      <c r="B25" s="295">
        <v>60211</v>
      </c>
      <c r="C25" s="558" t="s">
        <v>903</v>
      </c>
      <c r="D25" s="557"/>
      <c r="E25" s="288">
        <f>IF(Identification!$C$19="NON",IF(AND($A$9="cpte_CN",$A25="cpte_CN"),SUMIF(CRP!$A$12:$A$412,B25,CRP!$L$12:$L$412),SUMIF(CRP!$B$12:$B$412,B25,CRP!$L$12:$L$412)),0)</f>
        <v>0</v>
      </c>
      <c r="F25" s="288">
        <f t="shared" si="5"/>
        <v>0</v>
      </c>
      <c r="G25" s="296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F25" s="202"/>
    </row>
    <row r="26" spans="1:58" s="25" customFormat="1" ht="24.75" customHeight="1" x14ac:dyDescent="0.25">
      <c r="A26" s="292" t="s">
        <v>1382</v>
      </c>
      <c r="B26" s="295">
        <v>60212</v>
      </c>
      <c r="C26" s="558" t="s">
        <v>904</v>
      </c>
      <c r="D26" s="557"/>
      <c r="E26" s="288">
        <f>IF(Identification!$C$19="NON",IF(AND($A$9="cpte_CN",$A26="cpte_CN"),SUMIF(CRP!$A$12:$A$412,B26,CRP!$L$12:$L$412),SUMIF(CRP!$B$12:$B$412,B26,CRP!$L$12:$L$412)),0)</f>
        <v>0</v>
      </c>
      <c r="F26" s="288">
        <f t="shared" si="5"/>
        <v>0</v>
      </c>
      <c r="G26" s="296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F26" s="202"/>
    </row>
    <row r="27" spans="1:58" s="25" customFormat="1" ht="15" x14ac:dyDescent="0.25">
      <c r="A27" s="292" t="s">
        <v>1382</v>
      </c>
      <c r="B27" s="295">
        <v>60213</v>
      </c>
      <c r="C27" s="558" t="s">
        <v>905</v>
      </c>
      <c r="D27" s="557"/>
      <c r="E27" s="288">
        <f>IF(Identification!$C$19="NON",IF(AND($A$9="cpte_CN",$A27="cpte_CN"),SUMIF(CRP!$A$12:$A$412,B27,CRP!$L$12:$L$412),SUMIF(CRP!$B$12:$B$412,B27,CRP!$L$12:$L$412)),0)</f>
        <v>0</v>
      </c>
      <c r="F27" s="288">
        <f t="shared" si="5"/>
        <v>0</v>
      </c>
      <c r="G27" s="296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F27" s="202"/>
    </row>
    <row r="28" spans="1:58" s="25" customFormat="1" ht="15" x14ac:dyDescent="0.25">
      <c r="A28" s="292" t="s">
        <v>1382</v>
      </c>
      <c r="B28" s="295">
        <v>60215</v>
      </c>
      <c r="C28" s="558" t="s">
        <v>906</v>
      </c>
      <c r="D28" s="557"/>
      <c r="E28" s="288">
        <f>IF(Identification!$C$19="NON",IF(AND($A$9="cpte_CN",$A28="cpte_CN"),SUMIF(CRP!$A$12:$A$412,B28,CRP!$L$12:$L$412),SUMIF(CRP!$B$12:$B$412,B28,CRP!$L$12:$L$412)),0)</f>
        <v>0</v>
      </c>
      <c r="F28" s="288">
        <f t="shared" si="5"/>
        <v>0</v>
      </c>
      <c r="G28" s="296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F28" s="202"/>
    </row>
    <row r="29" spans="1:58" s="25" customFormat="1" ht="15" x14ac:dyDescent="0.25">
      <c r="A29" s="292" t="s">
        <v>1382</v>
      </c>
      <c r="B29" s="295">
        <v>60216</v>
      </c>
      <c r="C29" s="558" t="s">
        <v>907</v>
      </c>
      <c r="D29" s="557"/>
      <c r="E29" s="288">
        <f>IF(Identification!$C$19="NON",IF(AND($A$9="cpte_CN",$A29="cpte_CN"),SUMIF(CRP!$A$12:$A$412,B29,CRP!$L$12:$L$412),SUMIF(CRP!$B$12:$B$412,B29,CRP!$L$12:$L$412)),0)</f>
        <v>0</v>
      </c>
      <c r="F29" s="288">
        <f t="shared" si="5"/>
        <v>0</v>
      </c>
      <c r="G29" s="296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F29" s="202"/>
    </row>
    <row r="30" spans="1:58" s="25" customFormat="1" ht="24.75" customHeight="1" x14ac:dyDescent="0.25">
      <c r="A30" s="292" t="s">
        <v>1382</v>
      </c>
      <c r="B30" s="295" t="s">
        <v>1404</v>
      </c>
      <c r="C30" s="558" t="s">
        <v>1407</v>
      </c>
      <c r="D30" s="557"/>
      <c r="E30" s="288">
        <f>IF(Identification!$C$19="NON",IF(AND($A$9="cpte_CN",$A30="cpte_CN"),SUMIF(CRP!$A$12:$A$412,B30,CRP!$L$12:$L$412),SUMIF(CRP!$B$12:$B$412,B30,CRP!$L$12:$L$412)),0)</f>
        <v>0</v>
      </c>
      <c r="F30" s="288">
        <f t="shared" si="5"/>
        <v>0</v>
      </c>
      <c r="G30" s="296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F30" s="202"/>
    </row>
    <row r="31" spans="1:58" s="25" customFormat="1" ht="46.5" customHeight="1" x14ac:dyDescent="0.25">
      <c r="A31" s="292" t="s">
        <v>1382</v>
      </c>
      <c r="B31" s="295" t="s">
        <v>1405</v>
      </c>
      <c r="C31" s="558" t="s">
        <v>1416</v>
      </c>
      <c r="D31" s="557"/>
      <c r="E31" s="288">
        <f>IF(Identification!$C$19="NON",IF(AND($A$9="cpte_CN",$A31="cpte_CN"),SUMIF(CRP!$A$12:$A$412,B31,CRP!$L$12:$L$412),SUMIF(CRP!$B$12:$B$412,B31,CRP!$L$12:$L$412)),0)</f>
        <v>0</v>
      </c>
      <c r="F31" s="288">
        <f t="shared" si="5"/>
        <v>0</v>
      </c>
      <c r="G31" s="296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F31" s="202"/>
    </row>
    <row r="32" spans="1:58" s="25" customFormat="1" ht="15" x14ac:dyDescent="0.25">
      <c r="A32" s="292" t="s">
        <v>1382</v>
      </c>
      <c r="B32" s="295">
        <v>60224</v>
      </c>
      <c r="C32" s="558" t="s">
        <v>948</v>
      </c>
      <c r="D32" s="557"/>
      <c r="E32" s="288">
        <f>IF(Identification!$C$19="NON",IF(AND($A$9="cpte_CN",$A32="cpte_CN"),SUMIF(CRP!$A$12:$A$412,B32,CRP!$L$12:$L$412),SUMIF(CRP!$B$12:$B$412,B32,CRP!$L$12:$L$412)),0)</f>
        <v>0</v>
      </c>
      <c r="F32" s="288">
        <f t="shared" si="5"/>
        <v>0</v>
      </c>
      <c r="G32" s="296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F32" s="202"/>
    </row>
    <row r="33" spans="1:58" s="25" customFormat="1" ht="15" x14ac:dyDescent="0.25">
      <c r="A33" s="292" t="s">
        <v>1382</v>
      </c>
      <c r="B33" s="295">
        <v>60225</v>
      </c>
      <c r="C33" s="558" t="s">
        <v>949</v>
      </c>
      <c r="D33" s="557"/>
      <c r="E33" s="288">
        <f>IF(Identification!$C$19="NON",IF(AND($A$9="cpte_CN",$A33="cpte_CN"),SUMIF(CRP!$A$12:$A$412,B33,CRP!$L$12:$L$412),SUMIF(CRP!$B$12:$B$412,B33,CRP!$L$12:$L$412)),0)</f>
        <v>0</v>
      </c>
      <c r="F33" s="288">
        <f t="shared" si="5"/>
        <v>0</v>
      </c>
      <c r="G33" s="296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F33" s="202"/>
    </row>
    <row r="34" spans="1:58" s="25" customFormat="1" ht="15" x14ac:dyDescent="0.25">
      <c r="A34" s="292" t="s">
        <v>1382</v>
      </c>
      <c r="B34" s="295">
        <v>602261</v>
      </c>
      <c r="C34" s="558" t="s">
        <v>950</v>
      </c>
      <c r="D34" s="557"/>
      <c r="E34" s="288">
        <f>IF(Identification!$C$19="NON",IF(AND($A$9="cpte_CN",$A34="cpte_CN"),SUMIF(CRP!$A$12:$A$412,B34,CRP!$L$12:$L$412),SUMIF(CRP!$B$12:$B$412,B34,CRP!$L$12:$L$412)),0)</f>
        <v>0</v>
      </c>
      <c r="F34" s="288">
        <f t="shared" si="5"/>
        <v>0</v>
      </c>
      <c r="G34" s="296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F34" s="202"/>
    </row>
    <row r="35" spans="1:58" s="25" customFormat="1" ht="15" x14ac:dyDescent="0.25">
      <c r="A35" s="292" t="s">
        <v>1382</v>
      </c>
      <c r="B35" s="295">
        <v>602268</v>
      </c>
      <c r="C35" s="558" t="s">
        <v>951</v>
      </c>
      <c r="D35" s="557"/>
      <c r="E35" s="288">
        <f>IF(Identification!$C$19="NON",IF(AND($A$9="cpte_CN",$A35="cpte_CN"),SUMIF(CRP!$A$12:$A$412,B35,CRP!$L$12:$L$412),SUMIF(CRP!$B$12:$B$412,B35,CRP!$L$12:$L$412)),0)</f>
        <v>0</v>
      </c>
      <c r="F35" s="288">
        <f t="shared" si="5"/>
        <v>0</v>
      </c>
      <c r="G35" s="296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F35" s="202"/>
    </row>
    <row r="36" spans="1:58" s="25" customFormat="1" ht="15" x14ac:dyDescent="0.25">
      <c r="A36" s="292" t="s">
        <v>1382</v>
      </c>
      <c r="B36" s="295">
        <v>6066</v>
      </c>
      <c r="C36" s="558" t="s">
        <v>150</v>
      </c>
      <c r="D36" s="557"/>
      <c r="E36" s="288">
        <f>IF(Identification!$C$19="NON",IF(AND($A$9="cpte_CN",$A36="cpte_CN"),SUMIF(CRP!$A$12:$A$412,B36,CRP!$L$12:$L$412),SUMIF(CRP!$B$12:$B$412,B36,CRP!$L$12:$L$412)),0)</f>
        <v>0</v>
      </c>
      <c r="F36" s="288">
        <f t="shared" si="5"/>
        <v>0</v>
      </c>
      <c r="G36" s="296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F36" s="202"/>
    </row>
    <row r="37" spans="1:58" s="25" customFormat="1" ht="15" x14ac:dyDescent="0.25">
      <c r="A37" s="292" t="s">
        <v>1382</v>
      </c>
      <c r="B37" s="295">
        <v>6071</v>
      </c>
      <c r="C37" s="558" t="s">
        <v>1009</v>
      </c>
      <c r="D37" s="557"/>
      <c r="E37" s="288">
        <f>IF(Identification!$C$19="NON",IF(AND($A$9="cpte_CN",$A37="cpte_CN"),SUMIF(CRP!$A$12:$A$412,B37,CRP!$L$12:$L$412),SUMIF(CRP!$B$12:$B$412,B37,CRP!$L$12:$L$412)),0)</f>
        <v>0</v>
      </c>
      <c r="F37" s="288">
        <f t="shared" si="5"/>
        <v>0</v>
      </c>
      <c r="G37" s="296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F37" s="202"/>
    </row>
    <row r="38" spans="1:58" s="25" customFormat="1" ht="15" x14ac:dyDescent="0.25">
      <c r="A38" s="292" t="s">
        <v>1382</v>
      </c>
      <c r="B38" s="298">
        <v>61111</v>
      </c>
      <c r="C38" s="562" t="s">
        <v>153</v>
      </c>
      <c r="D38" s="557"/>
      <c r="E38" s="288">
        <f>IF(Identification!$C$19="NON",IF(AND($A$9="cpte_CN",$A38="cpte_CN"),SUMIF(CRP!$A$12:$A$412,B38,CRP!$L$12:$L$412),SUMIF(CRP!$B$12:$B$412,B38,CRP!$L$12:$L$412)),0)</f>
        <v>0</v>
      </c>
      <c r="F38" s="288">
        <f t="shared" si="5"/>
        <v>0</v>
      </c>
      <c r="G38" s="296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F38" s="202"/>
    </row>
    <row r="39" spans="1:58" s="25" customFormat="1" ht="15" x14ac:dyDescent="0.25">
      <c r="A39" s="292" t="s">
        <v>1382</v>
      </c>
      <c r="B39" s="298">
        <v>61112</v>
      </c>
      <c r="C39" s="562" t="s">
        <v>154</v>
      </c>
      <c r="D39" s="557"/>
      <c r="E39" s="288">
        <f>IF(Identification!$C$19="NON",IF(AND($A$9="cpte_CN",$A39="cpte_CN"),SUMIF(CRP!$A$12:$A$412,B39,CRP!$L$12:$L$412),SUMIF(CRP!$B$12:$B$412,B39,CRP!$L$12:$L$412)),0)</f>
        <v>0</v>
      </c>
      <c r="F39" s="288">
        <f t="shared" si="5"/>
        <v>0</v>
      </c>
      <c r="G39" s="296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F39" s="202"/>
    </row>
    <row r="40" spans="1:58" s="25" customFormat="1" ht="15" x14ac:dyDescent="0.25">
      <c r="A40" s="292" t="s">
        <v>1382</v>
      </c>
      <c r="B40" s="298">
        <v>61113</v>
      </c>
      <c r="C40" s="562" t="s">
        <v>155</v>
      </c>
      <c r="D40" s="557"/>
      <c r="E40" s="288">
        <f>IF(Identification!$C$19="NON",IF(AND($A$9="cpte_CN",$A40="cpte_CN"),SUMIF(CRP!$A$12:$A$412,B40,CRP!$L$12:$L$412),SUMIF(CRP!$B$12:$B$412,B40,CRP!$L$12:$L$412)),0)</f>
        <v>0</v>
      </c>
      <c r="F40" s="288">
        <f t="shared" si="5"/>
        <v>0</v>
      </c>
      <c r="G40" s="296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F40" s="202"/>
    </row>
    <row r="41" spans="1:58" s="25" customFormat="1" ht="15" x14ac:dyDescent="0.25">
      <c r="A41" s="292" t="s">
        <v>1382</v>
      </c>
      <c r="B41" s="298">
        <v>61114</v>
      </c>
      <c r="C41" s="562" t="s">
        <v>156</v>
      </c>
      <c r="D41" s="557"/>
      <c r="E41" s="288">
        <f>IF(Identification!$C$19="NON",IF(AND($A$9="cpte_CN",$A41="cpte_CN"),SUMIF(CRP!$A$12:$A$412,B41,CRP!$L$12:$L$412),SUMIF(CRP!$B$12:$B$412,B41,CRP!$L$12:$L$412)),0)</f>
        <v>0</v>
      </c>
      <c r="F41" s="288">
        <f t="shared" si="5"/>
        <v>0</v>
      </c>
      <c r="G41" s="296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F41" s="202"/>
    </row>
    <row r="42" spans="1:58" s="25" customFormat="1" ht="15" x14ac:dyDescent="0.25">
      <c r="A42" s="292" t="s">
        <v>1382</v>
      </c>
      <c r="B42" s="298">
        <v>61115</v>
      </c>
      <c r="C42" s="562" t="s">
        <v>157</v>
      </c>
      <c r="D42" s="557"/>
      <c r="E42" s="288">
        <f>IF(Identification!$C$19="NON",IF(AND($A$9="cpte_CN",$A42="cpte_CN"),SUMIF(CRP!$A$12:$A$412,B42,CRP!$L$12:$L$412),SUMIF(CRP!$B$12:$B$412,B42,CRP!$L$12:$L$412)),0)</f>
        <v>0</v>
      </c>
      <c r="F42" s="288">
        <f t="shared" si="5"/>
        <v>0</v>
      </c>
      <c r="G42" s="296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F42" s="202"/>
    </row>
    <row r="43" spans="1:58" s="25" customFormat="1" ht="15" x14ac:dyDescent="0.25">
      <c r="A43" s="292" t="s">
        <v>1382</v>
      </c>
      <c r="B43" s="298">
        <v>61117</v>
      </c>
      <c r="C43" s="562" t="s">
        <v>158</v>
      </c>
      <c r="D43" s="557"/>
      <c r="E43" s="288">
        <f>IF(Identification!$C$19="NON",IF(AND($A$9="cpte_CN",$A43="cpte_CN"),SUMIF(CRP!$A$12:$A$412,B43,CRP!$L$12:$L$412),SUMIF(CRP!$B$12:$B$412,B43,CRP!$L$12:$L$412)),0)</f>
        <v>0</v>
      </c>
      <c r="F43" s="288">
        <f t="shared" si="5"/>
        <v>0</v>
      </c>
      <c r="G43" s="296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F43" s="202"/>
    </row>
    <row r="44" spans="1:58" s="25" customFormat="1" ht="15" x14ac:dyDescent="0.25">
      <c r="A44" s="292" t="s">
        <v>1382</v>
      </c>
      <c r="B44" s="298">
        <v>61118</v>
      </c>
      <c r="C44" s="562" t="s">
        <v>159</v>
      </c>
      <c r="D44" s="557"/>
      <c r="E44" s="288">
        <f>IF(Identification!$C$19="NON",IF(AND($A$9="cpte_CN",$A44="cpte_CN"),SUMIF(CRP!$A$12:$A$412,B44,CRP!$L$12:$L$412),SUMIF(CRP!$B$12:$B$412,B44,CRP!$L$12:$L$412)),0)</f>
        <v>0</v>
      </c>
      <c r="F44" s="288">
        <f t="shared" si="5"/>
        <v>0</v>
      </c>
      <c r="G44" s="296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F44" s="202"/>
    </row>
    <row r="45" spans="1:58" s="25" customFormat="1" ht="15" x14ac:dyDescent="0.25">
      <c r="A45" s="292" t="s">
        <v>1382</v>
      </c>
      <c r="B45" s="298">
        <v>6112</v>
      </c>
      <c r="C45" s="562" t="s">
        <v>160</v>
      </c>
      <c r="D45" s="557"/>
      <c r="E45" s="288">
        <f>IF(Identification!$C$19="NON",IF(AND($A$9="cpte_CN",$A45="cpte_CN"),SUMIF(CRP!$A$12:$A$412,B45,CRP!$L$12:$L$412),SUMIF(CRP!$B$12:$B$412,B45,CRP!$L$12:$L$412)),0)</f>
        <v>0</v>
      </c>
      <c r="F45" s="288">
        <f t="shared" si="5"/>
        <v>0</v>
      </c>
      <c r="G45" s="296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F45" s="202"/>
    </row>
    <row r="46" spans="1:58" s="25" customFormat="1" ht="15" x14ac:dyDescent="0.25">
      <c r="A46" s="292" t="s">
        <v>1382</v>
      </c>
      <c r="B46" s="298">
        <v>613151</v>
      </c>
      <c r="C46" s="562" t="s">
        <v>162</v>
      </c>
      <c r="D46" s="557"/>
      <c r="E46" s="288">
        <f>IF(Identification!$C$19="NON",IF(AND($A$9="cpte_CN",$A46="cpte_CN"),SUMIF(CRP!$A$12:$A$412,B46,CRP!$L$12:$L$412),SUMIF(CRP!$B$12:$B$412,B46,CRP!$L$12:$L$412)),0)</f>
        <v>0</v>
      </c>
      <c r="F46" s="288">
        <f t="shared" si="5"/>
        <v>0</v>
      </c>
      <c r="G46" s="296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F46" s="202"/>
    </row>
    <row r="47" spans="1:58" s="25" customFormat="1" ht="15" x14ac:dyDescent="0.25">
      <c r="A47" s="292" t="s">
        <v>1382</v>
      </c>
      <c r="B47" s="298">
        <v>613152</v>
      </c>
      <c r="C47" s="562" t="s">
        <v>163</v>
      </c>
      <c r="D47" s="557"/>
      <c r="E47" s="288">
        <f>IF(Identification!$C$19="NON",IF(AND($A$9="cpte_CN",$A47="cpte_CN"),SUMIF(CRP!$A$12:$A$412,B47,CRP!$L$12:$L$412),SUMIF(CRP!$B$12:$B$412,B47,CRP!$L$12:$L$412)),0)</f>
        <v>0</v>
      </c>
      <c r="F47" s="288">
        <f t="shared" si="5"/>
        <v>0</v>
      </c>
      <c r="G47" s="296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F47" s="202"/>
    </row>
    <row r="48" spans="1:58" s="25" customFormat="1" ht="15" x14ac:dyDescent="0.25">
      <c r="A48" s="292" t="s">
        <v>1382</v>
      </c>
      <c r="B48" s="298">
        <v>613153</v>
      </c>
      <c r="C48" s="562" t="s">
        <v>164</v>
      </c>
      <c r="D48" s="557"/>
      <c r="E48" s="288">
        <f>IF(Identification!$C$19="NON",IF(AND($A$9="cpte_CN",$A48="cpte_CN"),SUMIF(CRP!$A$12:$A$412,B48,CRP!$L$12:$L$412),SUMIF(CRP!$B$12:$B$412,B48,CRP!$L$12:$L$412)),0)</f>
        <v>0</v>
      </c>
      <c r="F48" s="288">
        <f t="shared" si="5"/>
        <v>0</v>
      </c>
      <c r="G48" s="296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F48" s="202"/>
    </row>
    <row r="49" spans="1:58" s="25" customFormat="1" ht="15" x14ac:dyDescent="0.25">
      <c r="A49" s="292" t="s">
        <v>1382</v>
      </c>
      <c r="B49" s="298">
        <v>613158</v>
      </c>
      <c r="C49" s="562" t="s">
        <v>165</v>
      </c>
      <c r="D49" s="557"/>
      <c r="E49" s="288">
        <f>IF(Identification!$C$19="NON",IF(AND($A$9="cpte_CN",$A49="cpte_CN"),SUMIF(CRP!$A$12:$A$412,B49,CRP!$L$12:$L$412),SUMIF(CRP!$B$12:$B$412,B49,CRP!$L$12:$L$412)),0)</f>
        <v>0</v>
      </c>
      <c r="F49" s="288">
        <f t="shared" si="5"/>
        <v>0</v>
      </c>
      <c r="G49" s="296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F49" s="202"/>
    </row>
    <row r="50" spans="1:58" s="25" customFormat="1" ht="15" x14ac:dyDescent="0.25">
      <c r="A50" s="292" t="s">
        <v>1382</v>
      </c>
      <c r="B50" s="298">
        <v>615151</v>
      </c>
      <c r="C50" s="563" t="s">
        <v>1425</v>
      </c>
      <c r="D50" s="557"/>
      <c r="E50" s="288">
        <f>IF(Identification!$C$19="NON",IF(AND($A$9="cpte_CN",$A50="cpte_CN"),SUMIF(CRP!$A$12:$A$412,B50,CRP!$L$12:$L$412),SUMIF(CRP!$B$12:$B$412,B50,CRP!$L$12:$L$412)),0)</f>
        <v>0</v>
      </c>
      <c r="F50" s="288">
        <f t="shared" si="5"/>
        <v>0</v>
      </c>
      <c r="G50" s="296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F50" s="202"/>
    </row>
    <row r="51" spans="1:58" s="25" customFormat="1" ht="15" x14ac:dyDescent="0.25">
      <c r="A51" s="292" t="s">
        <v>1382</v>
      </c>
      <c r="B51" s="298">
        <v>615152</v>
      </c>
      <c r="C51" s="563" t="s">
        <v>1426</v>
      </c>
      <c r="D51" s="557"/>
      <c r="E51" s="288">
        <f>IF(Identification!$C$19="NON",IF(AND($A$9="cpte_CN",$A51="cpte_CN"),SUMIF(CRP!$A$12:$A$412,B51,CRP!$L$12:$L$412),SUMIF(CRP!$B$12:$B$412,B51,CRP!$L$12:$L$412)),0)</f>
        <v>0</v>
      </c>
      <c r="F51" s="288">
        <f t="shared" si="5"/>
        <v>0</v>
      </c>
      <c r="G51" s="296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F51" s="202"/>
    </row>
    <row r="52" spans="1:58" s="25" customFormat="1" ht="15" x14ac:dyDescent="0.25">
      <c r="A52" s="292" t="s">
        <v>1382</v>
      </c>
      <c r="B52" s="298">
        <v>615154</v>
      </c>
      <c r="C52" s="563" t="s">
        <v>1427</v>
      </c>
      <c r="D52" s="557"/>
      <c r="E52" s="288">
        <f>IF(Identification!$C$19="NON",IF(AND($A$9="cpte_CN",$A52="cpte_CN"),SUMIF(CRP!$A$12:$A$412,B52,CRP!$L$12:$L$412),SUMIF(CRP!$B$12:$B$412,B52,CRP!$L$12:$L$412)),0)</f>
        <v>0</v>
      </c>
      <c r="F52" s="288">
        <f t="shared" si="5"/>
        <v>0</v>
      </c>
      <c r="G52" s="296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F52" s="202"/>
    </row>
    <row r="53" spans="1:58" s="25" customFormat="1" ht="15" x14ac:dyDescent="0.25">
      <c r="A53" s="292" t="s">
        <v>1382</v>
      </c>
      <c r="B53" s="298">
        <v>615161</v>
      </c>
      <c r="C53" s="563" t="s">
        <v>1428</v>
      </c>
      <c r="D53" s="557"/>
      <c r="E53" s="288">
        <f>IF(Identification!$C$19="NON",IF(AND($A$9="cpte_CN",$A53="cpte_CN"),SUMIF(CRP!$A$12:$A$412,B53,CRP!$L$12:$L$412),SUMIF(CRP!$B$12:$B$412,B53,CRP!$L$12:$L$412)),0)</f>
        <v>0</v>
      </c>
      <c r="F53" s="288">
        <f t="shared" si="5"/>
        <v>0</v>
      </c>
      <c r="G53" s="296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F53" s="202"/>
    </row>
    <row r="54" spans="1:58" s="25" customFormat="1" ht="15" x14ac:dyDescent="0.25">
      <c r="A54" s="292" t="s">
        <v>1382</v>
      </c>
      <c r="B54" s="298">
        <v>615162</v>
      </c>
      <c r="C54" s="563" t="s">
        <v>1429</v>
      </c>
      <c r="D54" s="557"/>
      <c r="E54" s="288">
        <f>IF(Identification!$C$19="NON",IF(AND($A$9="cpte_CN",$A54="cpte_CN"),SUMIF(CRP!$A$12:$A$412,B54,CRP!$L$12:$L$412),SUMIF(CRP!$B$12:$B$412,B54,CRP!$L$12:$L$412)),0)</f>
        <v>0</v>
      </c>
      <c r="F54" s="288">
        <f t="shared" si="5"/>
        <v>0</v>
      </c>
      <c r="G54" s="296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F54" s="202"/>
    </row>
    <row r="55" spans="1:58" s="25" customFormat="1" ht="15" x14ac:dyDescent="0.25">
      <c r="A55" s="292" t="s">
        <v>1382</v>
      </c>
      <c r="B55" s="298">
        <v>615168</v>
      </c>
      <c r="C55" s="563" t="s">
        <v>1430</v>
      </c>
      <c r="D55" s="557"/>
      <c r="E55" s="288">
        <f>IF(Identification!$C$19="NON",IF(AND($A$9="cpte_CN",$A55="cpte_CN"),SUMIF(CRP!$A$12:$A$412,B55,CRP!$L$12:$L$412),SUMIF(CRP!$B$12:$B$412,B55,CRP!$L$12:$L$412)),0)</f>
        <v>0</v>
      </c>
      <c r="F55" s="288">
        <f t="shared" si="5"/>
        <v>0</v>
      </c>
      <c r="G55" s="296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F55" s="202"/>
    </row>
    <row r="56" spans="1:58" s="25" customFormat="1" ht="15" x14ac:dyDescent="0.25">
      <c r="A56" s="292" t="s">
        <v>1381</v>
      </c>
      <c r="B56" s="292" t="s">
        <v>740</v>
      </c>
      <c r="C56" s="555" t="s">
        <v>1456</v>
      </c>
      <c r="D56" s="557"/>
      <c r="E56" s="285">
        <f>IF(Identification!$C$19="NON",IF(AND($A$9="cpte_CN",$A56="cpte_CN"),SUMIF(CRP!$A$12:$A$412,B56,CRP!$L$12:$L$412),SUMIF(CRP!$B$12:$B$412,B56,CRP!$L$12:$L$412)),0)</f>
        <v>0</v>
      </c>
      <c r="F56" s="285">
        <f t="shared" si="5"/>
        <v>0</v>
      </c>
      <c r="G56" s="285">
        <f>E56-F56</f>
        <v>0</v>
      </c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F56" s="202"/>
    </row>
    <row r="57" spans="1:58" s="25" customFormat="1" ht="15" x14ac:dyDescent="0.25">
      <c r="A57" s="292" t="s">
        <v>1382</v>
      </c>
      <c r="B57" s="298">
        <v>6012</v>
      </c>
      <c r="C57" s="562" t="s">
        <v>902</v>
      </c>
      <c r="D57" s="557"/>
      <c r="E57" s="288">
        <f>IF(Identification!$C$19="NON",IF(AND($A$9="cpte_CN",$A57="cpte_CN"),SUMIF(CRP!$A$12:$A$412,B57,CRP!$L$12:$L$412),SUMIF(CRP!$B$12:$B$412,B57,CRP!$L$12:$L$412)),0)</f>
        <v>0</v>
      </c>
      <c r="F57" s="288">
        <f t="shared" si="5"/>
        <v>0</v>
      </c>
      <c r="G57" s="296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0"/>
      <c r="BD57" s="290"/>
      <c r="BF57" s="202"/>
    </row>
    <row r="58" spans="1:58" s="25" customFormat="1" ht="15" x14ac:dyDescent="0.25">
      <c r="A58" s="292" t="s">
        <v>1382</v>
      </c>
      <c r="B58" s="298">
        <v>6023</v>
      </c>
      <c r="C58" s="558" t="s">
        <v>1021</v>
      </c>
      <c r="D58" s="557"/>
      <c r="E58" s="288">
        <f>IF(Identification!$C$19="NON",IF(AND($A$9="cpte_CN",$A58="cpte_CN"),SUMIF(CRP!$A$12:$A$412,B58,CRP!$L$12:$L$412),SUMIF(CRP!$B$12:$B$412,B58,CRP!$L$12:$L$412)),0)</f>
        <v>0</v>
      </c>
      <c r="F58" s="288">
        <f t="shared" si="5"/>
        <v>0</v>
      </c>
      <c r="G58" s="296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0"/>
      <c r="BD58" s="290"/>
      <c r="BF58" s="202"/>
    </row>
    <row r="59" spans="1:58" s="25" customFormat="1" ht="15" x14ac:dyDescent="0.25">
      <c r="A59" s="292" t="s">
        <v>1382</v>
      </c>
      <c r="B59" s="298">
        <v>60261</v>
      </c>
      <c r="C59" s="558" t="s">
        <v>996</v>
      </c>
      <c r="D59" s="557"/>
      <c r="E59" s="288">
        <f>IF(Identification!$C$19="NON",IF(AND($A$9="cpte_CN",$A59="cpte_CN"),SUMIF(CRP!$A$12:$A$412,B59,CRP!$L$12:$L$412),SUMIF(CRP!$B$12:$B$412,B59,CRP!$L$12:$L$412)),0)</f>
        <v>0</v>
      </c>
      <c r="F59" s="288">
        <f t="shared" si="5"/>
        <v>0</v>
      </c>
      <c r="G59" s="296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0"/>
      <c r="BD59" s="290"/>
      <c r="BF59" s="202"/>
    </row>
    <row r="60" spans="1:58" s="25" customFormat="1" ht="15" x14ac:dyDescent="0.25">
      <c r="A60" s="292" t="s">
        <v>1382</v>
      </c>
      <c r="B60" s="298">
        <v>60262</v>
      </c>
      <c r="C60" s="558" t="s">
        <v>997</v>
      </c>
      <c r="D60" s="557"/>
      <c r="E60" s="288">
        <f>IF(Identification!$C$19="NON",IF(AND($A$9="cpte_CN",$A60="cpte_CN"),SUMIF(CRP!$A$12:$A$412,B60,CRP!$L$12:$L$412),SUMIF(CRP!$B$12:$B$412,B60,CRP!$L$12:$L$412)),0)</f>
        <v>0</v>
      </c>
      <c r="F60" s="288">
        <f t="shared" si="5"/>
        <v>0</v>
      </c>
      <c r="G60" s="296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0"/>
      <c r="BD60" s="290"/>
      <c r="BF60" s="202"/>
    </row>
    <row r="61" spans="1:58" s="25" customFormat="1" ht="15" x14ac:dyDescent="0.25">
      <c r="A61" s="292" t="s">
        <v>1382</v>
      </c>
      <c r="B61" s="298">
        <v>60263</v>
      </c>
      <c r="C61" s="558" t="s">
        <v>998</v>
      </c>
      <c r="D61" s="557"/>
      <c r="E61" s="288">
        <f>IF(Identification!$C$19="NON",IF(AND($A$9="cpte_CN",$A61="cpte_CN"),SUMIF(CRP!$A$12:$A$412,B61,CRP!$L$12:$L$412),SUMIF(CRP!$B$12:$B$412,B61,CRP!$L$12:$L$412)),0)</f>
        <v>0</v>
      </c>
      <c r="F61" s="288">
        <f t="shared" si="5"/>
        <v>0</v>
      </c>
      <c r="G61" s="296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0"/>
      <c r="BD61" s="290"/>
      <c r="BF61" s="202"/>
    </row>
    <row r="62" spans="1:58" s="25" customFormat="1" ht="15" x14ac:dyDescent="0.25">
      <c r="A62" s="292" t="s">
        <v>1382</v>
      </c>
      <c r="B62" s="298">
        <v>60264</v>
      </c>
      <c r="C62" s="558" t="s">
        <v>999</v>
      </c>
      <c r="D62" s="557"/>
      <c r="E62" s="288">
        <f>IF(Identification!$C$19="NON",IF(AND($A$9="cpte_CN",$A62="cpte_CN"),SUMIF(CRP!$A$12:$A$412,B62,CRP!$L$12:$L$412),SUMIF(CRP!$B$12:$B$412,B62,CRP!$L$12:$L$412)),0)</f>
        <v>0</v>
      </c>
      <c r="F62" s="288">
        <f t="shared" si="5"/>
        <v>0</v>
      </c>
      <c r="G62" s="296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0"/>
      <c r="BD62" s="290"/>
      <c r="BF62" s="202"/>
    </row>
    <row r="63" spans="1:58" s="25" customFormat="1" ht="15" x14ac:dyDescent="0.25">
      <c r="A63" s="292" t="s">
        <v>1382</v>
      </c>
      <c r="B63" s="298">
        <v>602651</v>
      </c>
      <c r="C63" s="558" t="s">
        <v>1000</v>
      </c>
      <c r="D63" s="557"/>
      <c r="E63" s="288">
        <f>IF(Identification!$C$19="NON",IF(AND($A$9="cpte_CN",$A63="cpte_CN"),SUMIF(CRP!$A$12:$A$412,B63,CRP!$L$12:$L$412),SUMIF(CRP!$B$12:$B$412,B63,CRP!$L$12:$L$412)),0)</f>
        <v>0</v>
      </c>
      <c r="F63" s="288">
        <f t="shared" si="5"/>
        <v>0</v>
      </c>
      <c r="G63" s="296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0"/>
      <c r="BD63" s="290"/>
      <c r="BF63" s="202"/>
    </row>
    <row r="64" spans="1:58" s="25" customFormat="1" ht="15" x14ac:dyDescent="0.25">
      <c r="A64" s="292" t="s">
        <v>1382</v>
      </c>
      <c r="B64" s="298">
        <v>602652</v>
      </c>
      <c r="C64" s="558" t="s">
        <v>1001</v>
      </c>
      <c r="D64" s="557"/>
      <c r="E64" s="288">
        <f>IF(Identification!$C$19="NON",IF(AND($A$9="cpte_CN",$A64="cpte_CN"),SUMIF(CRP!$A$12:$A$412,B64,CRP!$L$12:$L$412),SUMIF(CRP!$B$12:$B$412,B64,CRP!$L$12:$L$412)),0)</f>
        <v>0</v>
      </c>
      <c r="F64" s="288">
        <f t="shared" si="5"/>
        <v>0</v>
      </c>
      <c r="G64" s="296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0"/>
      <c r="BD64" s="290"/>
      <c r="BF64" s="202"/>
    </row>
    <row r="65" spans="1:58" s="25" customFormat="1" ht="15" x14ac:dyDescent="0.25">
      <c r="A65" s="292" t="s">
        <v>1382</v>
      </c>
      <c r="B65" s="298">
        <v>602661</v>
      </c>
      <c r="C65" s="558" t="s">
        <v>1002</v>
      </c>
      <c r="D65" s="557"/>
      <c r="E65" s="288">
        <f>IF(Identification!$C$19="NON",IF(AND($A$9="cpte_CN",$A65="cpte_CN"),SUMIF(CRP!$A$12:$A$412,B65,CRP!$L$12:$L$412),SUMIF(CRP!$B$12:$B$412,B65,CRP!$L$12:$L$412)),0)</f>
        <v>0</v>
      </c>
      <c r="F65" s="288">
        <f t="shared" si="5"/>
        <v>0</v>
      </c>
      <c r="G65" s="296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F65" s="202"/>
    </row>
    <row r="66" spans="1:58" s="25" customFormat="1" ht="15" x14ac:dyDescent="0.25">
      <c r="A66" s="292" t="s">
        <v>1382</v>
      </c>
      <c r="B66" s="298">
        <v>602662</v>
      </c>
      <c r="C66" s="558" t="s">
        <v>1003</v>
      </c>
      <c r="D66" s="557"/>
      <c r="E66" s="288">
        <f>IF(Identification!$C$19="NON",IF(AND($A$9="cpte_CN",$A66="cpte_CN"),SUMIF(CRP!$A$12:$A$412,B66,CRP!$L$12:$L$412),SUMIF(CRP!$B$12:$B$412,B66,CRP!$L$12:$L$412)),0)</f>
        <v>0</v>
      </c>
      <c r="F66" s="288">
        <f t="shared" si="5"/>
        <v>0</v>
      </c>
      <c r="G66" s="296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F66" s="202"/>
    </row>
    <row r="67" spans="1:58" s="25" customFormat="1" ht="15" x14ac:dyDescent="0.25">
      <c r="A67" s="292" t="s">
        <v>1382</v>
      </c>
      <c r="B67" s="298">
        <v>602663</v>
      </c>
      <c r="C67" s="558" t="s">
        <v>1004</v>
      </c>
      <c r="D67" s="557"/>
      <c r="E67" s="288">
        <f>IF(Identification!$C$19="NON",IF(AND($A$9="cpte_CN",$A67="cpte_CN"),SUMIF(CRP!$A$12:$A$412,B67,CRP!$L$12:$L$412),SUMIF(CRP!$B$12:$B$412,B67,CRP!$L$12:$L$412)),0)</f>
        <v>0</v>
      </c>
      <c r="F67" s="288">
        <f t="shared" si="5"/>
        <v>0</v>
      </c>
      <c r="G67" s="296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L67" s="297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F67" s="202"/>
    </row>
    <row r="68" spans="1:58" s="25" customFormat="1" ht="15" x14ac:dyDescent="0.25">
      <c r="A68" s="292" t="s">
        <v>1382</v>
      </c>
      <c r="B68" s="298">
        <v>602664</v>
      </c>
      <c r="C68" s="558" t="s">
        <v>1005</v>
      </c>
      <c r="D68" s="557"/>
      <c r="E68" s="288">
        <f>IF(Identification!$C$19="NON",IF(AND($A$9="cpte_CN",$A68="cpte_CN"),SUMIF(CRP!$A$12:$A$412,B68,CRP!$L$12:$L$412),SUMIF(CRP!$B$12:$B$412,B68,CRP!$L$12:$L$412)),0)</f>
        <v>0</v>
      </c>
      <c r="F68" s="288">
        <f t="shared" si="5"/>
        <v>0</v>
      </c>
      <c r="G68" s="296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F68" s="202"/>
    </row>
    <row r="69" spans="1:58" s="25" customFormat="1" ht="15" x14ac:dyDescent="0.25">
      <c r="A69" s="292" t="s">
        <v>1382</v>
      </c>
      <c r="B69" s="298">
        <v>602668</v>
      </c>
      <c r="C69" s="558" t="s">
        <v>1006</v>
      </c>
      <c r="D69" s="557"/>
      <c r="E69" s="288">
        <f>IF(Identification!$C$19="NON",IF(AND($A$9="cpte_CN",$A69="cpte_CN"),SUMIF(CRP!$A$12:$A$412,B69,CRP!$L$12:$L$412),SUMIF(CRP!$B$12:$B$412,B69,CRP!$L$12:$L$412)),0)</f>
        <v>0</v>
      </c>
      <c r="F69" s="288">
        <f t="shared" si="5"/>
        <v>0</v>
      </c>
      <c r="G69" s="296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0"/>
      <c r="BD69" s="290"/>
      <c r="BF69" s="202"/>
    </row>
    <row r="70" spans="1:58" s="25" customFormat="1" ht="15" x14ac:dyDescent="0.25">
      <c r="A70" s="292" t="s">
        <v>1382</v>
      </c>
      <c r="B70" s="298">
        <v>60268</v>
      </c>
      <c r="C70" s="558" t="s">
        <v>1007</v>
      </c>
      <c r="D70" s="557"/>
      <c r="E70" s="288">
        <f>IF(Identification!$C$19="NON",IF(AND($A$9="cpte_CN",$A70="cpte_CN"),SUMIF(CRP!$A$12:$A$412,B70,CRP!$L$12:$L$412),SUMIF(CRP!$B$12:$B$412,B70,CRP!$L$12:$L$412)),0)</f>
        <v>0</v>
      </c>
      <c r="F70" s="288">
        <f t="shared" si="5"/>
        <v>0</v>
      </c>
      <c r="G70" s="296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0"/>
      <c r="BD70" s="290"/>
      <c r="BF70" s="202"/>
    </row>
    <row r="71" spans="1:58" s="25" customFormat="1" ht="15" x14ac:dyDescent="0.25">
      <c r="A71" s="292" t="s">
        <v>1382</v>
      </c>
      <c r="B71" s="298">
        <v>6028</v>
      </c>
      <c r="C71" s="558" t="s">
        <v>1008</v>
      </c>
      <c r="D71" s="557"/>
      <c r="E71" s="288">
        <f>IF(Identification!$C$19="NON",IF(AND($A$9="cpte_CN",$A71="cpte_CN"),SUMIF(CRP!$A$12:$A$412,B71,CRP!$L$12:$L$412),SUMIF(CRP!$B$12:$B$412,B71,CRP!$L$12:$L$412)),0)</f>
        <v>0</v>
      </c>
      <c r="F71" s="288">
        <f t="shared" si="5"/>
        <v>0</v>
      </c>
      <c r="G71" s="296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0"/>
      <c r="BD71" s="290"/>
      <c r="BF71" s="202"/>
    </row>
    <row r="72" spans="1:58" s="25" customFormat="1" ht="15" x14ac:dyDescent="0.25">
      <c r="A72" s="292" t="s">
        <v>1382</v>
      </c>
      <c r="B72" s="298">
        <v>60611</v>
      </c>
      <c r="C72" s="562" t="s">
        <v>1408</v>
      </c>
      <c r="D72" s="557"/>
      <c r="E72" s="288">
        <f>IF(Identification!$C$19="NON",IF(AND($A$9="cpte_CN",$A72="cpte_CN"),SUMIF(CRP!$A$12:$A$412,B72,CRP!$L$12:$L$412),SUMIF(CRP!$B$12:$B$412,B72,CRP!$L$12:$L$412)),0)</f>
        <v>0</v>
      </c>
      <c r="F72" s="288">
        <f t="shared" si="5"/>
        <v>0</v>
      </c>
      <c r="G72" s="296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L72" s="297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0"/>
      <c r="BD72" s="290"/>
      <c r="BF72" s="202"/>
    </row>
    <row r="73" spans="1:58" s="25" customFormat="1" ht="15" x14ac:dyDescent="0.25">
      <c r="A73" s="292" t="s">
        <v>1382</v>
      </c>
      <c r="B73" s="298">
        <v>60612</v>
      </c>
      <c r="C73" s="562" t="s">
        <v>1409</v>
      </c>
      <c r="D73" s="557"/>
      <c r="E73" s="288">
        <f>IF(Identification!$C$19="NON",IF(AND($A$9="cpte_CN",$A73="cpte_CN"),SUMIF(CRP!$A$12:$A$412,B73,CRP!$L$12:$L$412),SUMIF(CRP!$B$12:$B$412,B73,CRP!$L$12:$L$412)),0)</f>
        <v>0</v>
      </c>
      <c r="F73" s="288">
        <f t="shared" si="5"/>
        <v>0</v>
      </c>
      <c r="G73" s="296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297"/>
      <c r="AM73" s="297"/>
      <c r="AN73" s="297"/>
      <c r="AO73" s="297"/>
      <c r="AP73" s="297"/>
      <c r="AQ73" s="297"/>
      <c r="AR73" s="297"/>
      <c r="AS73" s="297"/>
      <c r="AT73" s="297"/>
      <c r="AU73" s="297"/>
      <c r="AV73" s="297"/>
      <c r="AW73" s="297"/>
      <c r="AX73" s="297"/>
      <c r="AY73" s="297"/>
      <c r="AZ73" s="297"/>
      <c r="BA73" s="297"/>
      <c r="BB73" s="297"/>
      <c r="BC73" s="290"/>
      <c r="BD73" s="290"/>
      <c r="BF73" s="202"/>
    </row>
    <row r="74" spans="1:58" s="25" customFormat="1" ht="15" x14ac:dyDescent="0.25">
      <c r="A74" s="292" t="s">
        <v>1382</v>
      </c>
      <c r="B74" s="298">
        <v>60613</v>
      </c>
      <c r="C74" s="562" t="s">
        <v>1410</v>
      </c>
      <c r="D74" s="557"/>
      <c r="E74" s="288">
        <f>IF(Identification!$C$19="NON",IF(AND($A$9="cpte_CN",$A74="cpte_CN"),SUMIF(CRP!$A$12:$A$412,B74,CRP!$L$12:$L$412),SUMIF(CRP!$B$12:$B$412,B74,CRP!$L$12:$L$412)),0)</f>
        <v>0</v>
      </c>
      <c r="F74" s="288">
        <f t="shared" si="5"/>
        <v>0</v>
      </c>
      <c r="G74" s="296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7"/>
      <c r="AK74" s="297"/>
      <c r="AL74" s="297"/>
      <c r="AM74" s="297"/>
      <c r="AN74" s="297"/>
      <c r="AO74" s="297"/>
      <c r="AP74" s="297"/>
      <c r="AQ74" s="297"/>
      <c r="AR74" s="297"/>
      <c r="AS74" s="297"/>
      <c r="AT74" s="297"/>
      <c r="AU74" s="297"/>
      <c r="AV74" s="297"/>
      <c r="AW74" s="297"/>
      <c r="AX74" s="297"/>
      <c r="AY74" s="297"/>
      <c r="AZ74" s="297"/>
      <c r="BA74" s="297"/>
      <c r="BB74" s="297"/>
      <c r="BC74" s="290"/>
      <c r="BD74" s="290"/>
      <c r="BF74" s="202"/>
    </row>
    <row r="75" spans="1:58" s="25" customFormat="1" ht="15" x14ac:dyDescent="0.25">
      <c r="A75" s="292" t="s">
        <v>1382</v>
      </c>
      <c r="B75" s="298">
        <v>60618</v>
      </c>
      <c r="C75" s="562" t="s">
        <v>1411</v>
      </c>
      <c r="D75" s="557"/>
      <c r="E75" s="288">
        <f>IF(Identification!$C$19="NON",IF(AND($A$9="cpte_CN",$A75="cpte_CN"),SUMIF(CRP!$A$12:$A$412,B75,CRP!$L$12:$L$412),SUMIF(CRP!$B$12:$B$412,B75,CRP!$L$12:$L$412)),0)</f>
        <v>0</v>
      </c>
      <c r="F75" s="288">
        <f t="shared" si="5"/>
        <v>0</v>
      </c>
      <c r="G75" s="296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I75" s="297"/>
      <c r="AJ75" s="297"/>
      <c r="AK75" s="297"/>
      <c r="AL75" s="297"/>
      <c r="AM75" s="297"/>
      <c r="AN75" s="297"/>
      <c r="AO75" s="297"/>
      <c r="AP75" s="297"/>
      <c r="AQ75" s="297"/>
      <c r="AR75" s="297"/>
      <c r="AS75" s="297"/>
      <c r="AT75" s="297"/>
      <c r="AU75" s="297"/>
      <c r="AV75" s="297"/>
      <c r="AW75" s="297"/>
      <c r="AX75" s="297"/>
      <c r="AY75" s="297"/>
      <c r="AZ75" s="297"/>
      <c r="BA75" s="297"/>
      <c r="BB75" s="297"/>
      <c r="BC75" s="290"/>
      <c r="BD75" s="290"/>
      <c r="BF75" s="202"/>
    </row>
    <row r="76" spans="1:58" s="25" customFormat="1" ht="15" x14ac:dyDescent="0.25">
      <c r="A76" s="292" t="s">
        <v>1382</v>
      </c>
      <c r="B76" s="298">
        <v>60621</v>
      </c>
      <c r="C76" s="562" t="s">
        <v>171</v>
      </c>
      <c r="D76" s="557"/>
      <c r="E76" s="288">
        <f>IF(Identification!$C$19="NON",IF(AND($A$9="cpte_CN",$A76="cpte_CN"),SUMIF(CRP!$A$12:$A$412,B76,CRP!$L$12:$L$412),SUMIF(CRP!$B$12:$B$412,B76,CRP!$L$12:$L$412)),0)</f>
        <v>0</v>
      </c>
      <c r="F76" s="288">
        <f t="shared" si="5"/>
        <v>0</v>
      </c>
      <c r="G76" s="296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297"/>
      <c r="AI76" s="297"/>
      <c r="AJ76" s="297"/>
      <c r="AK76" s="297"/>
      <c r="AL76" s="297"/>
      <c r="AM76" s="297"/>
      <c r="AN76" s="297"/>
      <c r="AO76" s="297"/>
      <c r="AP76" s="297"/>
      <c r="AQ76" s="297"/>
      <c r="AR76" s="297"/>
      <c r="AS76" s="297"/>
      <c r="AT76" s="297"/>
      <c r="AU76" s="297"/>
      <c r="AV76" s="297"/>
      <c r="AW76" s="297"/>
      <c r="AX76" s="297"/>
      <c r="AY76" s="297"/>
      <c r="AZ76" s="297"/>
      <c r="BA76" s="297"/>
      <c r="BB76" s="297"/>
      <c r="BC76" s="290"/>
      <c r="BD76" s="290"/>
      <c r="BF76" s="202"/>
    </row>
    <row r="77" spans="1:58" s="25" customFormat="1" ht="15" x14ac:dyDescent="0.25">
      <c r="A77" s="292" t="s">
        <v>1382</v>
      </c>
      <c r="B77" s="298">
        <v>60622</v>
      </c>
      <c r="C77" s="562" t="s">
        <v>172</v>
      </c>
      <c r="D77" s="557"/>
      <c r="E77" s="288">
        <f>IF(Identification!$C$19="NON",IF(AND($A$9="cpte_CN",$A77="cpte_CN"),SUMIF(CRP!$A$12:$A$412,B77,CRP!$L$12:$L$412),SUMIF(CRP!$B$12:$B$412,B77,CRP!$L$12:$L$412)),0)</f>
        <v>0</v>
      </c>
      <c r="F77" s="288">
        <f t="shared" ref="F77:F140" si="10">SUM(H77:BD77)</f>
        <v>0</v>
      </c>
      <c r="G77" s="296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7"/>
      <c r="AI77" s="297"/>
      <c r="AJ77" s="297"/>
      <c r="AK77" s="297"/>
      <c r="AL77" s="297"/>
      <c r="AM77" s="297"/>
      <c r="AN77" s="297"/>
      <c r="AO77" s="297"/>
      <c r="AP77" s="297"/>
      <c r="AQ77" s="297"/>
      <c r="AR77" s="297"/>
      <c r="AS77" s="297"/>
      <c r="AT77" s="297"/>
      <c r="AU77" s="297"/>
      <c r="AV77" s="297"/>
      <c r="AW77" s="297"/>
      <c r="AX77" s="297"/>
      <c r="AY77" s="297"/>
      <c r="AZ77" s="297"/>
      <c r="BA77" s="297"/>
      <c r="BB77" s="297"/>
      <c r="BC77" s="290"/>
      <c r="BD77" s="290"/>
      <c r="BF77" s="202"/>
    </row>
    <row r="78" spans="1:58" s="25" customFormat="1" ht="15" x14ac:dyDescent="0.25">
      <c r="A78" s="292" t="s">
        <v>1382</v>
      </c>
      <c r="B78" s="298">
        <v>60623</v>
      </c>
      <c r="C78" s="562" t="s">
        <v>173</v>
      </c>
      <c r="D78" s="557"/>
      <c r="E78" s="288">
        <f>IF(Identification!$C$19="NON",IF(AND($A$9="cpte_CN",$A78="cpte_CN"),SUMIF(CRP!$A$12:$A$412,B78,CRP!$L$12:$L$412),SUMIF(CRP!$B$12:$B$412,B78,CRP!$L$12:$L$412)),0)</f>
        <v>0</v>
      </c>
      <c r="F78" s="288">
        <f t="shared" si="10"/>
        <v>0</v>
      </c>
      <c r="G78" s="296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7"/>
      <c r="AM78" s="297"/>
      <c r="AN78" s="297"/>
      <c r="AO78" s="297"/>
      <c r="AP78" s="297"/>
      <c r="AQ78" s="297"/>
      <c r="AR78" s="297"/>
      <c r="AS78" s="297"/>
      <c r="AT78" s="297"/>
      <c r="AU78" s="297"/>
      <c r="AV78" s="297"/>
      <c r="AW78" s="297"/>
      <c r="AX78" s="297"/>
      <c r="AY78" s="297"/>
      <c r="AZ78" s="297"/>
      <c r="BA78" s="297"/>
      <c r="BB78" s="297"/>
      <c r="BC78" s="290"/>
      <c r="BD78" s="290"/>
      <c r="BF78" s="202"/>
    </row>
    <row r="79" spans="1:58" s="25" customFormat="1" ht="15" x14ac:dyDescent="0.25">
      <c r="A79" s="292" t="s">
        <v>1382</v>
      </c>
      <c r="B79" s="298">
        <v>60624</v>
      </c>
      <c r="C79" s="562" t="s">
        <v>174</v>
      </c>
      <c r="D79" s="557"/>
      <c r="E79" s="288">
        <f>IF(Identification!$C$19="NON",IF(AND($A$9="cpte_CN",$A79="cpte_CN"),SUMIF(CRP!$A$12:$A$412,B79,CRP!$L$12:$L$412),SUMIF(CRP!$B$12:$B$412,B79,CRP!$L$12:$L$412)),0)</f>
        <v>0</v>
      </c>
      <c r="F79" s="288">
        <f t="shared" si="10"/>
        <v>0</v>
      </c>
      <c r="G79" s="296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7"/>
      <c r="AK79" s="297"/>
      <c r="AL79" s="297"/>
      <c r="AM79" s="297"/>
      <c r="AN79" s="297"/>
      <c r="AO79" s="297"/>
      <c r="AP79" s="297"/>
      <c r="AQ79" s="297"/>
      <c r="AR79" s="297"/>
      <c r="AS79" s="297"/>
      <c r="AT79" s="297"/>
      <c r="AU79" s="297"/>
      <c r="AV79" s="297"/>
      <c r="AW79" s="297"/>
      <c r="AX79" s="297"/>
      <c r="AY79" s="297"/>
      <c r="AZ79" s="297"/>
      <c r="BA79" s="297"/>
      <c r="BB79" s="297"/>
      <c r="BC79" s="290"/>
      <c r="BD79" s="290"/>
      <c r="BF79" s="202"/>
    </row>
    <row r="80" spans="1:58" s="25" customFormat="1" ht="15" x14ac:dyDescent="0.25">
      <c r="A80" s="292" t="s">
        <v>1382</v>
      </c>
      <c r="B80" s="298">
        <v>606251</v>
      </c>
      <c r="C80" s="562" t="s">
        <v>190</v>
      </c>
      <c r="D80" s="557"/>
      <c r="E80" s="288">
        <f>IF(Identification!$C$19="NON",IF(AND($A$9="cpte_CN",$A80="cpte_CN"),SUMIF(CRP!$A$12:$A$412,B80,CRP!$L$12:$L$412),SUMIF(CRP!$B$12:$B$412,B80,CRP!$L$12:$L$412)),0)</f>
        <v>0</v>
      </c>
      <c r="F80" s="288">
        <f t="shared" si="10"/>
        <v>0</v>
      </c>
      <c r="G80" s="296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297"/>
      <c r="AI80" s="297"/>
      <c r="AJ80" s="297"/>
      <c r="AK80" s="297"/>
      <c r="AL80" s="297"/>
      <c r="AM80" s="297"/>
      <c r="AN80" s="297"/>
      <c r="AO80" s="297"/>
      <c r="AP80" s="297"/>
      <c r="AQ80" s="297"/>
      <c r="AR80" s="297"/>
      <c r="AS80" s="297"/>
      <c r="AT80" s="297"/>
      <c r="AU80" s="297"/>
      <c r="AV80" s="297"/>
      <c r="AW80" s="297"/>
      <c r="AX80" s="297"/>
      <c r="AY80" s="297"/>
      <c r="AZ80" s="297"/>
      <c r="BA80" s="297"/>
      <c r="BB80" s="297"/>
      <c r="BC80" s="290"/>
      <c r="BD80" s="290"/>
      <c r="BF80" s="202"/>
    </row>
    <row r="81" spans="1:58" s="25" customFormat="1" ht="15" x14ac:dyDescent="0.25">
      <c r="A81" s="292" t="s">
        <v>1382</v>
      </c>
      <c r="B81" s="298">
        <v>606252</v>
      </c>
      <c r="C81" s="562" t="s">
        <v>176</v>
      </c>
      <c r="D81" s="557"/>
      <c r="E81" s="288">
        <f>IF(Identification!$C$19="NON",IF(AND($A$9="cpte_CN",$A81="cpte_CN"),SUMIF(CRP!$A$12:$A$412,B81,CRP!$L$12:$L$412),SUMIF(CRP!$B$12:$B$412,B81,CRP!$L$12:$L$412)),0)</f>
        <v>0</v>
      </c>
      <c r="F81" s="288">
        <f t="shared" si="10"/>
        <v>0</v>
      </c>
      <c r="G81" s="296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I81" s="297"/>
      <c r="AJ81" s="297"/>
      <c r="AK81" s="297"/>
      <c r="AL81" s="297"/>
      <c r="AM81" s="297"/>
      <c r="AN81" s="297"/>
      <c r="AO81" s="297"/>
      <c r="AP81" s="297"/>
      <c r="AQ81" s="297"/>
      <c r="AR81" s="297"/>
      <c r="AS81" s="297"/>
      <c r="AT81" s="297"/>
      <c r="AU81" s="297"/>
      <c r="AV81" s="297"/>
      <c r="AW81" s="297"/>
      <c r="AX81" s="297"/>
      <c r="AY81" s="297"/>
      <c r="AZ81" s="297"/>
      <c r="BA81" s="297"/>
      <c r="BB81" s="297"/>
      <c r="BC81" s="290"/>
      <c r="BD81" s="290"/>
      <c r="BF81" s="202"/>
    </row>
    <row r="82" spans="1:58" s="25" customFormat="1" ht="15" x14ac:dyDescent="0.25">
      <c r="A82" s="292" t="s">
        <v>1382</v>
      </c>
      <c r="B82" s="298">
        <v>606261</v>
      </c>
      <c r="C82" s="562" t="s">
        <v>177</v>
      </c>
      <c r="D82" s="557"/>
      <c r="E82" s="288">
        <f>IF(Identification!$C$19="NON",IF(AND($A$9="cpte_CN",$A82="cpte_CN"),SUMIF(CRP!$A$12:$A$412,B82,CRP!$L$12:$L$412),SUMIF(CRP!$B$12:$B$412,B82,CRP!$L$12:$L$412)),0)</f>
        <v>0</v>
      </c>
      <c r="F82" s="288">
        <f t="shared" si="10"/>
        <v>0</v>
      </c>
      <c r="G82" s="296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7"/>
      <c r="AT82" s="297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F82" s="202"/>
    </row>
    <row r="83" spans="1:58" s="25" customFormat="1" ht="15" x14ac:dyDescent="0.25">
      <c r="A83" s="292" t="s">
        <v>1382</v>
      </c>
      <c r="B83" s="298">
        <v>606262</v>
      </c>
      <c r="C83" s="562" t="s">
        <v>178</v>
      </c>
      <c r="D83" s="557"/>
      <c r="E83" s="288">
        <f>IF(Identification!$C$19="NON",IF(AND($A$9="cpte_CN",$A83="cpte_CN"),SUMIF(CRP!$A$12:$A$412,B83,CRP!$L$12:$L$412),SUMIF(CRP!$B$12:$B$412,B83,CRP!$L$12:$L$412)),0)</f>
        <v>0</v>
      </c>
      <c r="F83" s="288">
        <f t="shared" si="10"/>
        <v>0</v>
      </c>
      <c r="G83" s="296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7"/>
      <c r="AT83" s="297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F83" s="202"/>
    </row>
    <row r="84" spans="1:58" s="25" customFormat="1" ht="15" x14ac:dyDescent="0.25">
      <c r="A84" s="292" t="s">
        <v>1382</v>
      </c>
      <c r="B84" s="298">
        <v>606263</v>
      </c>
      <c r="C84" s="562" t="s">
        <v>179</v>
      </c>
      <c r="D84" s="557"/>
      <c r="E84" s="288">
        <f>IF(Identification!$C$19="NON",IF(AND($A$9="cpte_CN",$A84="cpte_CN"),SUMIF(CRP!$A$12:$A$412,B84,CRP!$L$12:$L$412),SUMIF(CRP!$B$12:$B$412,B84,CRP!$L$12:$L$412)),0)</f>
        <v>0</v>
      </c>
      <c r="F84" s="288">
        <f t="shared" si="10"/>
        <v>0</v>
      </c>
      <c r="G84" s="296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7"/>
      <c r="AT84" s="297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F84" s="202"/>
    </row>
    <row r="85" spans="1:58" s="25" customFormat="1" ht="15" x14ac:dyDescent="0.25">
      <c r="A85" s="292" t="s">
        <v>1382</v>
      </c>
      <c r="B85" s="298">
        <v>606268</v>
      </c>
      <c r="C85" s="562" t="s">
        <v>191</v>
      </c>
      <c r="D85" s="557"/>
      <c r="E85" s="288">
        <f>IF(Identification!$C$19="NON",IF(AND($A$9="cpte_CN",$A85="cpte_CN"),SUMIF(CRP!$A$12:$A$412,B85,CRP!$L$12:$L$412),SUMIF(CRP!$B$12:$B$412,B85,CRP!$L$12:$L$412)),0)</f>
        <v>0</v>
      </c>
      <c r="F85" s="288">
        <f t="shared" si="10"/>
        <v>0</v>
      </c>
      <c r="G85" s="296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7"/>
      <c r="AT85" s="297"/>
      <c r="AU85" s="297"/>
      <c r="AV85" s="297"/>
      <c r="AW85" s="297"/>
      <c r="AX85" s="297"/>
      <c r="AY85" s="297"/>
      <c r="AZ85" s="297"/>
      <c r="BA85" s="297"/>
      <c r="BB85" s="297"/>
      <c r="BC85" s="297"/>
      <c r="BD85" s="297"/>
      <c r="BF85" s="202"/>
    </row>
    <row r="86" spans="1:58" s="25" customFormat="1" ht="15" x14ac:dyDescent="0.25">
      <c r="A86" s="292" t="s">
        <v>1382</v>
      </c>
      <c r="B86" s="298">
        <v>6063</v>
      </c>
      <c r="C86" s="562" t="s">
        <v>192</v>
      </c>
      <c r="D86" s="557"/>
      <c r="E86" s="288">
        <f>IF(Identification!$C$19="NON",IF(AND($A$9="cpte_CN",$A86="cpte_CN"),SUMIF(CRP!$A$12:$A$412,B86,CRP!$L$12:$L$412),SUMIF(CRP!$B$12:$B$412,B86,CRP!$L$12:$L$412)),0)</f>
        <v>0</v>
      </c>
      <c r="F86" s="288">
        <f t="shared" si="10"/>
        <v>0</v>
      </c>
      <c r="G86" s="296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297"/>
      <c r="AI86" s="297"/>
      <c r="AJ86" s="297"/>
      <c r="AK86" s="297"/>
      <c r="AL86" s="297"/>
      <c r="AM86" s="297"/>
      <c r="AN86" s="297"/>
      <c r="AO86" s="297"/>
      <c r="AP86" s="297"/>
      <c r="AQ86" s="297"/>
      <c r="AR86" s="297"/>
      <c r="AS86" s="297"/>
      <c r="AT86" s="297"/>
      <c r="AU86" s="297"/>
      <c r="AV86" s="297"/>
      <c r="AW86" s="297"/>
      <c r="AX86" s="297"/>
      <c r="AY86" s="297"/>
      <c r="AZ86" s="297"/>
      <c r="BA86" s="297"/>
      <c r="BB86" s="297"/>
      <c r="BC86" s="297"/>
      <c r="BD86" s="297"/>
      <c r="BF86" s="202"/>
    </row>
    <row r="87" spans="1:58" s="25" customFormat="1" ht="15" x14ac:dyDescent="0.25">
      <c r="A87" s="292" t="s">
        <v>1382</v>
      </c>
      <c r="B87" s="298">
        <v>6068</v>
      </c>
      <c r="C87" s="562" t="s">
        <v>193</v>
      </c>
      <c r="D87" s="557"/>
      <c r="E87" s="288">
        <f>IF(Identification!$C$19="NON",IF(AND($A$9="cpte_CN",$A87="cpte_CN"),SUMIF(CRP!$A$12:$A$412,B87,CRP!$L$12:$L$412),SUMIF(CRP!$B$12:$B$412,B87,CRP!$L$12:$L$412)),0)</f>
        <v>0</v>
      </c>
      <c r="F87" s="288">
        <f t="shared" si="10"/>
        <v>0</v>
      </c>
      <c r="G87" s="296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297"/>
      <c r="AI87" s="297"/>
      <c r="AJ87" s="297"/>
      <c r="AK87" s="297"/>
      <c r="AL87" s="297"/>
      <c r="AM87" s="297"/>
      <c r="AN87" s="297"/>
      <c r="AO87" s="297"/>
      <c r="AP87" s="297"/>
      <c r="AQ87" s="297"/>
      <c r="AR87" s="297"/>
      <c r="AS87" s="297"/>
      <c r="AT87" s="297"/>
      <c r="AU87" s="297"/>
      <c r="AV87" s="297"/>
      <c r="AW87" s="297"/>
      <c r="AX87" s="297"/>
      <c r="AY87" s="297"/>
      <c r="AZ87" s="297"/>
      <c r="BA87" s="297"/>
      <c r="BB87" s="297"/>
      <c r="BC87" s="297"/>
      <c r="BD87" s="297"/>
      <c r="BF87" s="202"/>
    </row>
    <row r="88" spans="1:58" s="25" customFormat="1" ht="15" x14ac:dyDescent="0.25">
      <c r="A88" s="292" t="s">
        <v>1382</v>
      </c>
      <c r="B88" s="298">
        <v>6072</v>
      </c>
      <c r="C88" s="562" t="s">
        <v>1010</v>
      </c>
      <c r="D88" s="557"/>
      <c r="E88" s="288">
        <f>IF(Identification!$C$19="NON",IF(AND($A$9="cpte_CN",$A88="cpte_CN"),SUMIF(CRP!$A$12:$A$412,B88,CRP!$L$12:$L$412),SUMIF(CRP!$B$12:$B$412,B88,CRP!$L$12:$L$412)),0)</f>
        <v>0</v>
      </c>
      <c r="F88" s="288">
        <f t="shared" si="10"/>
        <v>0</v>
      </c>
      <c r="G88" s="296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7"/>
      <c r="AM88" s="297"/>
      <c r="AN88" s="297"/>
      <c r="AO88" s="297"/>
      <c r="AP88" s="297"/>
      <c r="AQ88" s="297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297"/>
      <c r="BF88" s="202"/>
    </row>
    <row r="89" spans="1:58" s="25" customFormat="1" ht="15" x14ac:dyDescent="0.25">
      <c r="A89" s="292" t="s">
        <v>1382</v>
      </c>
      <c r="B89" s="298">
        <v>61221</v>
      </c>
      <c r="C89" s="562" t="s">
        <v>196</v>
      </c>
      <c r="D89" s="557"/>
      <c r="E89" s="288">
        <f>IF(Identification!$C$19="NON",IF(AND($A$9="cpte_CN",$A89="cpte_CN"),SUMIF(CRP!$A$12:$A$412,B89,CRP!$L$12:$L$412),SUMIF(CRP!$B$12:$B$412,B89,CRP!$L$12:$L$412)),0)</f>
        <v>0</v>
      </c>
      <c r="F89" s="288">
        <f t="shared" si="10"/>
        <v>0</v>
      </c>
      <c r="G89" s="296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297"/>
      <c r="AO89" s="297"/>
      <c r="AP89" s="297"/>
      <c r="AQ89" s="297"/>
      <c r="AR89" s="297"/>
      <c r="AS89" s="297"/>
      <c r="AT89" s="297"/>
      <c r="AU89" s="297"/>
      <c r="AV89" s="297"/>
      <c r="AW89" s="297"/>
      <c r="AX89" s="297"/>
      <c r="AY89" s="297"/>
      <c r="AZ89" s="297"/>
      <c r="BA89" s="297"/>
      <c r="BB89" s="297"/>
      <c r="BC89" s="297"/>
      <c r="BD89" s="297"/>
      <c r="BF89" s="202"/>
    </row>
    <row r="90" spans="1:58" s="25" customFormat="1" ht="15" x14ac:dyDescent="0.25">
      <c r="A90" s="292" t="s">
        <v>1382</v>
      </c>
      <c r="B90" s="298">
        <v>61222</v>
      </c>
      <c r="C90" s="562" t="s">
        <v>197</v>
      </c>
      <c r="D90" s="557"/>
      <c r="E90" s="288">
        <f>IF(Identification!$C$19="NON",IF(AND($A$9="cpte_CN",$A90="cpte_CN"),SUMIF(CRP!$A$12:$A$412,B90,CRP!$L$12:$L$412),SUMIF(CRP!$B$12:$B$412,B90,CRP!$L$12:$L$412)),0)</f>
        <v>0</v>
      </c>
      <c r="F90" s="288">
        <f t="shared" si="10"/>
        <v>0</v>
      </c>
      <c r="G90" s="296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297"/>
      <c r="AI90" s="297"/>
      <c r="AJ90" s="297"/>
      <c r="AK90" s="297"/>
      <c r="AL90" s="297"/>
      <c r="AM90" s="297"/>
      <c r="AN90" s="297"/>
      <c r="AO90" s="297"/>
      <c r="AP90" s="297"/>
      <c r="AQ90" s="297"/>
      <c r="AR90" s="297"/>
      <c r="AS90" s="297"/>
      <c r="AT90" s="297"/>
      <c r="AU90" s="297"/>
      <c r="AV90" s="297"/>
      <c r="AW90" s="297"/>
      <c r="AX90" s="297"/>
      <c r="AY90" s="297"/>
      <c r="AZ90" s="297"/>
      <c r="BA90" s="297"/>
      <c r="BB90" s="297"/>
      <c r="BC90" s="297"/>
      <c r="BD90" s="297"/>
      <c r="BF90" s="202"/>
    </row>
    <row r="91" spans="1:58" s="25" customFormat="1" ht="15" x14ac:dyDescent="0.25">
      <c r="A91" s="292" t="s">
        <v>1382</v>
      </c>
      <c r="B91" s="298">
        <v>61223</v>
      </c>
      <c r="C91" s="562" t="s">
        <v>198</v>
      </c>
      <c r="D91" s="557"/>
      <c r="E91" s="288">
        <f>IF(Identification!$C$19="NON",IF(AND($A$9="cpte_CN",$A91="cpte_CN"),SUMIF(CRP!$A$12:$A$412,B91,CRP!$L$12:$L$412),SUMIF(CRP!$B$12:$B$412,B91,CRP!$L$12:$L$412)),0)</f>
        <v>0</v>
      </c>
      <c r="F91" s="288">
        <f t="shared" si="10"/>
        <v>0</v>
      </c>
      <c r="G91" s="296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  <c r="AR91" s="297"/>
      <c r="AS91" s="297"/>
      <c r="AT91" s="297"/>
      <c r="AU91" s="297"/>
      <c r="AV91" s="297"/>
      <c r="AW91" s="297"/>
      <c r="AX91" s="297"/>
      <c r="AY91" s="297"/>
      <c r="AZ91" s="297"/>
      <c r="BA91" s="297"/>
      <c r="BB91" s="297"/>
      <c r="BC91" s="297"/>
      <c r="BD91" s="297"/>
      <c r="BF91" s="202"/>
    </row>
    <row r="92" spans="1:58" s="25" customFormat="1" ht="15" x14ac:dyDescent="0.25">
      <c r="A92" s="292" t="s">
        <v>1382</v>
      </c>
      <c r="B92" s="298">
        <v>61228</v>
      </c>
      <c r="C92" s="562" t="s">
        <v>199</v>
      </c>
      <c r="D92" s="557"/>
      <c r="E92" s="288">
        <f>IF(Identification!$C$19="NON",IF(AND($A$9="cpte_CN",$A92="cpte_CN"),SUMIF(CRP!$A$12:$A$412,B92,CRP!$L$12:$L$412),SUMIF(CRP!$B$12:$B$412,B92,CRP!$L$12:$L$412)),0)</f>
        <v>0</v>
      </c>
      <c r="F92" s="288">
        <f t="shared" si="10"/>
        <v>0</v>
      </c>
      <c r="G92" s="296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7"/>
      <c r="BF92" s="202"/>
    </row>
    <row r="93" spans="1:58" s="25" customFormat="1" ht="15" x14ac:dyDescent="0.25">
      <c r="A93" s="292" t="s">
        <v>1382</v>
      </c>
      <c r="B93" s="298">
        <v>612311</v>
      </c>
      <c r="C93" s="562" t="s">
        <v>515</v>
      </c>
      <c r="D93" s="557"/>
      <c r="E93" s="288">
        <f>IF(Identification!$C$19="NON",IF(AND($A$9="cpte_CN",$A93="cpte_CN"),SUMIF(CRP!$A$12:$A$412,B93,CRP!$L$12:$L$412),SUMIF(CRP!$B$12:$B$412,B93,CRP!$L$12:$L$412)),0)</f>
        <v>0</v>
      </c>
      <c r="F93" s="288">
        <f t="shared" si="10"/>
        <v>0</v>
      </c>
      <c r="G93" s="296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297"/>
      <c r="AO93" s="297"/>
      <c r="AP93" s="297"/>
      <c r="AQ93" s="297"/>
      <c r="AR93" s="297"/>
      <c r="AS93" s="297"/>
      <c r="AT93" s="297"/>
      <c r="AU93" s="297"/>
      <c r="AV93" s="297"/>
      <c r="AW93" s="297"/>
      <c r="AX93" s="297"/>
      <c r="AY93" s="297"/>
      <c r="AZ93" s="297"/>
      <c r="BA93" s="297"/>
      <c r="BB93" s="297"/>
      <c r="BC93" s="297"/>
      <c r="BD93" s="297"/>
      <c r="BF93" s="202"/>
    </row>
    <row r="94" spans="1:58" s="25" customFormat="1" ht="15" x14ac:dyDescent="0.25">
      <c r="A94" s="292" t="s">
        <v>1382</v>
      </c>
      <c r="B94" s="298">
        <v>612312</v>
      </c>
      <c r="C94" s="562" t="s">
        <v>516</v>
      </c>
      <c r="D94" s="557"/>
      <c r="E94" s="288">
        <f>IF(Identification!$C$19="NON",IF(AND($A$9="cpte_CN",$A94="cpte_CN"),SUMIF(CRP!$A$12:$A$412,B94,CRP!$L$12:$L$412),SUMIF(CRP!$B$12:$B$412,B94,CRP!$L$12:$L$412)),0)</f>
        <v>0</v>
      </c>
      <c r="F94" s="288">
        <f t="shared" si="10"/>
        <v>0</v>
      </c>
      <c r="G94" s="296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297"/>
      <c r="AN94" s="297"/>
      <c r="AO94" s="297"/>
      <c r="AP94" s="297"/>
      <c r="AQ94" s="297"/>
      <c r="AR94" s="297"/>
      <c r="AS94" s="297"/>
      <c r="AT94" s="297"/>
      <c r="AU94" s="297"/>
      <c r="AV94" s="297"/>
      <c r="AW94" s="297"/>
      <c r="AX94" s="297"/>
      <c r="AY94" s="297"/>
      <c r="AZ94" s="297"/>
      <c r="BA94" s="297"/>
      <c r="BB94" s="297"/>
      <c r="BC94" s="297"/>
      <c r="BD94" s="297"/>
      <c r="BF94" s="202"/>
    </row>
    <row r="95" spans="1:58" s="25" customFormat="1" ht="15" x14ac:dyDescent="0.25">
      <c r="A95" s="292" t="s">
        <v>1382</v>
      </c>
      <c r="B95" s="298">
        <v>61232</v>
      </c>
      <c r="C95" s="562" t="s">
        <v>200</v>
      </c>
      <c r="D95" s="557"/>
      <c r="E95" s="288">
        <f>IF(Identification!$C$19="NON",IF(AND($A$9="cpte_CN",$A95="cpte_CN"),SUMIF(CRP!$A$12:$A$412,B95,CRP!$L$12:$L$412),SUMIF(CRP!$B$12:$B$412,B95,CRP!$L$12:$L$412)),0)</f>
        <v>0</v>
      </c>
      <c r="F95" s="288">
        <f t="shared" si="10"/>
        <v>0</v>
      </c>
      <c r="G95" s="296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297"/>
      <c r="AO95" s="297"/>
      <c r="AP95" s="297"/>
      <c r="AQ95" s="297"/>
      <c r="AR95" s="297"/>
      <c r="AS95" s="297"/>
      <c r="AT95" s="297"/>
      <c r="AU95" s="297"/>
      <c r="AV95" s="297"/>
      <c r="AW95" s="297"/>
      <c r="AX95" s="297"/>
      <c r="AY95" s="297"/>
      <c r="AZ95" s="297"/>
      <c r="BA95" s="297"/>
      <c r="BB95" s="297"/>
      <c r="BC95" s="297"/>
      <c r="BD95" s="297"/>
      <c r="BF95" s="202"/>
    </row>
    <row r="96" spans="1:58" s="25" customFormat="1" ht="15" x14ac:dyDescent="0.25">
      <c r="A96" s="292" t="s">
        <v>1382</v>
      </c>
      <c r="B96" s="298">
        <v>6125</v>
      </c>
      <c r="C96" s="562" t="s">
        <v>201</v>
      </c>
      <c r="D96" s="557"/>
      <c r="E96" s="288">
        <f>IF(Identification!$C$19="NON",IF(AND($A$9="cpte_CN",$A96="cpte_CN"),SUMIF(CRP!$A$12:$A$412,B96,CRP!$L$12:$L$412),SUMIF(CRP!$B$12:$B$412,B96,CRP!$L$12:$L$412)),0)</f>
        <v>0</v>
      </c>
      <c r="F96" s="288">
        <f t="shared" si="10"/>
        <v>0</v>
      </c>
      <c r="G96" s="296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297"/>
      <c r="AO96" s="297"/>
      <c r="AP96" s="297"/>
      <c r="AQ96" s="297"/>
      <c r="AR96" s="297"/>
      <c r="AS96" s="297"/>
      <c r="AT96" s="297"/>
      <c r="AU96" s="297"/>
      <c r="AV96" s="297"/>
      <c r="AW96" s="297"/>
      <c r="AX96" s="297"/>
      <c r="AY96" s="297"/>
      <c r="AZ96" s="297"/>
      <c r="BA96" s="297"/>
      <c r="BB96" s="297"/>
      <c r="BC96" s="297"/>
      <c r="BD96" s="297"/>
      <c r="BF96" s="202"/>
    </row>
    <row r="97" spans="1:58" s="25" customFormat="1" ht="15" x14ac:dyDescent="0.25">
      <c r="A97" s="292" t="s">
        <v>1382</v>
      </c>
      <c r="B97" s="298">
        <v>61322</v>
      </c>
      <c r="C97" s="562" t="s">
        <v>202</v>
      </c>
      <c r="D97" s="557"/>
      <c r="E97" s="288">
        <f>IF(Identification!$C$19="NON",IF(AND($A$9="cpte_CN",$A97="cpte_CN"),SUMIF(CRP!$A$12:$A$412,B97,CRP!$L$12:$L$412),SUMIF(CRP!$B$12:$B$412,B97,CRP!$L$12:$L$412)),0)</f>
        <v>0</v>
      </c>
      <c r="F97" s="288">
        <f t="shared" si="10"/>
        <v>0</v>
      </c>
      <c r="G97" s="296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7"/>
      <c r="AN97" s="297"/>
      <c r="AO97" s="297"/>
      <c r="AP97" s="297"/>
      <c r="AQ97" s="297"/>
      <c r="AR97" s="297"/>
      <c r="AS97" s="297"/>
      <c r="AT97" s="297"/>
      <c r="AU97" s="297"/>
      <c r="AV97" s="297"/>
      <c r="AW97" s="297"/>
      <c r="AX97" s="297"/>
      <c r="AY97" s="297"/>
      <c r="AZ97" s="297"/>
      <c r="BA97" s="297"/>
      <c r="BB97" s="297"/>
      <c r="BC97" s="290"/>
      <c r="BD97" s="290"/>
      <c r="BF97" s="202"/>
    </row>
    <row r="98" spans="1:58" s="25" customFormat="1" ht="15" x14ac:dyDescent="0.25">
      <c r="A98" s="292" t="s">
        <v>1382</v>
      </c>
      <c r="B98" s="298">
        <v>613251</v>
      </c>
      <c r="C98" s="562" t="s">
        <v>203</v>
      </c>
      <c r="D98" s="557"/>
      <c r="E98" s="288">
        <f>IF(Identification!$C$19="NON",IF(AND($A$9="cpte_CN",$A98="cpte_CN"),SUMIF(CRP!$A$12:$A$412,B98,CRP!$L$12:$L$412),SUMIF(CRP!$B$12:$B$412,B98,CRP!$L$12:$L$412)),0)</f>
        <v>0</v>
      </c>
      <c r="F98" s="288">
        <f t="shared" si="10"/>
        <v>0</v>
      </c>
      <c r="G98" s="296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297"/>
      <c r="AN98" s="297"/>
      <c r="AO98" s="297"/>
      <c r="AP98" s="297"/>
      <c r="AQ98" s="297"/>
      <c r="AR98" s="297"/>
      <c r="AS98" s="297"/>
      <c r="AT98" s="297"/>
      <c r="AU98" s="297"/>
      <c r="AV98" s="297"/>
      <c r="AW98" s="297"/>
      <c r="AX98" s="297"/>
      <c r="AY98" s="297"/>
      <c r="AZ98" s="297"/>
      <c r="BA98" s="297"/>
      <c r="BB98" s="297"/>
      <c r="BC98" s="290"/>
      <c r="BD98" s="290"/>
      <c r="BF98" s="202"/>
    </row>
    <row r="99" spans="1:58" s="25" customFormat="1" ht="15" x14ac:dyDescent="0.25">
      <c r="A99" s="292" t="s">
        <v>1382</v>
      </c>
      <c r="B99" s="298">
        <v>613252</v>
      </c>
      <c r="C99" s="562" t="s">
        <v>204</v>
      </c>
      <c r="D99" s="557"/>
      <c r="E99" s="288">
        <f>IF(Identification!$C$19="NON",IF(AND($A$9="cpte_CN",$A99="cpte_CN"),SUMIF(CRP!$A$12:$A$412,B99,CRP!$L$12:$L$412),SUMIF(CRP!$B$12:$B$412,B99,CRP!$L$12:$L$412)),0)</f>
        <v>0</v>
      </c>
      <c r="F99" s="288">
        <f t="shared" si="10"/>
        <v>0</v>
      </c>
      <c r="G99" s="296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297"/>
      <c r="AK99" s="297"/>
      <c r="AL99" s="297"/>
      <c r="AM99" s="297"/>
      <c r="AN99" s="297"/>
      <c r="AO99" s="297"/>
      <c r="AP99" s="297"/>
      <c r="AQ99" s="297"/>
      <c r="AR99" s="297"/>
      <c r="AS99" s="297"/>
      <c r="AT99" s="297"/>
      <c r="AU99" s="297"/>
      <c r="AV99" s="297"/>
      <c r="AW99" s="297"/>
      <c r="AX99" s="297"/>
      <c r="AY99" s="297"/>
      <c r="AZ99" s="297"/>
      <c r="BA99" s="297"/>
      <c r="BB99" s="297"/>
      <c r="BC99" s="290"/>
      <c r="BD99" s="290"/>
      <c r="BF99" s="202"/>
    </row>
    <row r="100" spans="1:58" s="25" customFormat="1" ht="15" x14ac:dyDescent="0.25">
      <c r="A100" s="292" t="s">
        <v>1382</v>
      </c>
      <c r="B100" s="298">
        <v>613253</v>
      </c>
      <c r="C100" s="562" t="s">
        <v>205</v>
      </c>
      <c r="D100" s="557"/>
      <c r="E100" s="288">
        <f>IF(Identification!$C$19="NON",IF(AND($A$9="cpte_CN",$A100="cpte_CN"),SUMIF(CRP!$A$12:$A$412,B100,CRP!$L$12:$L$412),SUMIF(CRP!$B$12:$B$412,B100,CRP!$L$12:$L$412)),0)</f>
        <v>0</v>
      </c>
      <c r="F100" s="288">
        <f t="shared" si="10"/>
        <v>0</v>
      </c>
      <c r="G100" s="296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297"/>
      <c r="AO100" s="297"/>
      <c r="AP100" s="297"/>
      <c r="AQ100" s="297"/>
      <c r="AR100" s="297"/>
      <c r="AS100" s="297"/>
      <c r="AT100" s="297"/>
      <c r="AU100" s="297"/>
      <c r="AV100" s="297"/>
      <c r="AW100" s="297"/>
      <c r="AX100" s="297"/>
      <c r="AY100" s="297"/>
      <c r="AZ100" s="297"/>
      <c r="BA100" s="297"/>
      <c r="BB100" s="297"/>
      <c r="BC100" s="290"/>
      <c r="BD100" s="290"/>
      <c r="BF100" s="202"/>
    </row>
    <row r="101" spans="1:58" s="25" customFormat="1" ht="15" x14ac:dyDescent="0.25">
      <c r="A101" s="292" t="s">
        <v>1382</v>
      </c>
      <c r="B101" s="298">
        <v>613258</v>
      </c>
      <c r="C101" s="562" t="s">
        <v>206</v>
      </c>
      <c r="D101" s="557"/>
      <c r="E101" s="288">
        <f>IF(Identification!$C$19="NON",IF(AND($A$9="cpte_CN",$A101="cpte_CN"),SUMIF(CRP!$A$12:$A$412,B101,CRP!$L$12:$L$412),SUMIF(CRP!$B$12:$B$412,B101,CRP!$L$12:$L$412)),0)</f>
        <v>0</v>
      </c>
      <c r="F101" s="288">
        <f t="shared" si="10"/>
        <v>0</v>
      </c>
      <c r="G101" s="296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  <c r="AA101" s="297"/>
      <c r="AB101" s="297"/>
      <c r="AC101" s="297"/>
      <c r="AD101" s="297"/>
      <c r="AE101" s="297"/>
      <c r="AF101" s="297"/>
      <c r="AG101" s="297"/>
      <c r="AH101" s="297"/>
      <c r="AI101" s="297"/>
      <c r="AJ101" s="297"/>
      <c r="AK101" s="297"/>
      <c r="AL101" s="297"/>
      <c r="AM101" s="297"/>
      <c r="AN101" s="297"/>
      <c r="AO101" s="297"/>
      <c r="AP101" s="297"/>
      <c r="AQ101" s="297"/>
      <c r="AR101" s="297"/>
      <c r="AS101" s="297"/>
      <c r="AT101" s="297"/>
      <c r="AU101" s="297"/>
      <c r="AV101" s="297"/>
      <c r="AW101" s="297"/>
      <c r="AX101" s="297"/>
      <c r="AY101" s="297"/>
      <c r="AZ101" s="297"/>
      <c r="BA101" s="297"/>
      <c r="BB101" s="297"/>
      <c r="BC101" s="290"/>
      <c r="BD101" s="290"/>
      <c r="BF101" s="202"/>
    </row>
    <row r="102" spans="1:58" s="25" customFormat="1" ht="15" x14ac:dyDescent="0.25">
      <c r="A102" s="292" t="s">
        <v>1382</v>
      </c>
      <c r="B102" s="298">
        <v>614</v>
      </c>
      <c r="C102" s="562" t="s">
        <v>207</v>
      </c>
      <c r="D102" s="557"/>
      <c r="E102" s="288">
        <f>IF(Identification!$C$19="NON",IF(AND($A$9="cpte_CN",$A102="cpte_CN"),SUMIF(CRP!$A$12:$A$412,B102,CRP!$L$12:$L$412),SUMIF(CRP!$B$12:$B$412,B102,CRP!$L$12:$L$412)),0)</f>
        <v>0</v>
      </c>
      <c r="F102" s="288">
        <f t="shared" si="10"/>
        <v>0</v>
      </c>
      <c r="G102" s="296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  <c r="AA102" s="297"/>
      <c r="AB102" s="297"/>
      <c r="AC102" s="297"/>
      <c r="AD102" s="297"/>
      <c r="AE102" s="297"/>
      <c r="AF102" s="297"/>
      <c r="AG102" s="297"/>
      <c r="AH102" s="297"/>
      <c r="AI102" s="297"/>
      <c r="AJ102" s="297"/>
      <c r="AK102" s="297"/>
      <c r="AL102" s="297"/>
      <c r="AM102" s="297"/>
      <c r="AN102" s="297"/>
      <c r="AO102" s="297"/>
      <c r="AP102" s="297"/>
      <c r="AQ102" s="297"/>
      <c r="AR102" s="297"/>
      <c r="AS102" s="297"/>
      <c r="AT102" s="297"/>
      <c r="AU102" s="297"/>
      <c r="AV102" s="297"/>
      <c r="AW102" s="297"/>
      <c r="AX102" s="297"/>
      <c r="AY102" s="297"/>
      <c r="AZ102" s="297"/>
      <c r="BA102" s="297"/>
      <c r="BB102" s="297"/>
      <c r="BC102" s="290"/>
      <c r="BD102" s="290"/>
      <c r="BF102" s="202"/>
    </row>
    <row r="103" spans="1:58" s="25" customFormat="1" ht="15" x14ac:dyDescent="0.25">
      <c r="A103" s="292" t="s">
        <v>1382</v>
      </c>
      <c r="B103" s="298">
        <v>61522</v>
      </c>
      <c r="C103" s="563" t="s">
        <v>208</v>
      </c>
      <c r="D103" s="557"/>
      <c r="E103" s="288">
        <f>IF(Identification!$C$19="NON",IF(AND($A$9="cpte_CN",$A103="cpte_CN"),SUMIF(CRP!$A$12:$A$412,B103,CRP!$L$12:$L$412),SUMIF(CRP!$B$12:$B$412,B103,CRP!$L$12:$L$412)),0)</f>
        <v>0</v>
      </c>
      <c r="F103" s="288">
        <f t="shared" si="10"/>
        <v>0</v>
      </c>
      <c r="G103" s="296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  <c r="AB103" s="297"/>
      <c r="AC103" s="297"/>
      <c r="AD103" s="297"/>
      <c r="AE103" s="297"/>
      <c r="AF103" s="297"/>
      <c r="AG103" s="297"/>
      <c r="AH103" s="297"/>
      <c r="AI103" s="297"/>
      <c r="AJ103" s="297"/>
      <c r="AK103" s="297"/>
      <c r="AL103" s="297"/>
      <c r="AM103" s="297"/>
      <c r="AN103" s="297"/>
      <c r="AO103" s="297"/>
      <c r="AP103" s="297"/>
      <c r="AQ103" s="297"/>
      <c r="AR103" s="297"/>
      <c r="AS103" s="297"/>
      <c r="AT103" s="297"/>
      <c r="AU103" s="297"/>
      <c r="AV103" s="297"/>
      <c r="AW103" s="297"/>
      <c r="AX103" s="297"/>
      <c r="AY103" s="297"/>
      <c r="AZ103" s="297"/>
      <c r="BA103" s="297"/>
      <c r="BB103" s="297"/>
      <c r="BC103" s="290"/>
      <c r="BD103" s="290"/>
      <c r="BF103" s="202"/>
    </row>
    <row r="104" spans="1:58" s="25" customFormat="1" ht="15" x14ac:dyDescent="0.25">
      <c r="A104" s="292" t="s">
        <v>1382</v>
      </c>
      <c r="B104" s="298">
        <v>615251</v>
      </c>
      <c r="C104" s="563" t="s">
        <v>1431</v>
      </c>
      <c r="D104" s="557"/>
      <c r="E104" s="288">
        <f>IF(Identification!$C$19="NON",IF(AND($A$9="cpte_CN",$A104="cpte_CN"),SUMIF(CRP!$A$12:$A$412,B104,CRP!$L$12:$L$412),SUMIF(CRP!$B$12:$B$412,B104,CRP!$L$12:$L$412)),0)</f>
        <v>0</v>
      </c>
      <c r="F104" s="288">
        <f t="shared" si="10"/>
        <v>0</v>
      </c>
      <c r="G104" s="296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  <c r="AB104" s="297"/>
      <c r="AC104" s="297"/>
      <c r="AD104" s="297"/>
      <c r="AE104" s="297"/>
      <c r="AF104" s="297"/>
      <c r="AG104" s="297"/>
      <c r="AH104" s="297"/>
      <c r="AI104" s="297"/>
      <c r="AJ104" s="297"/>
      <c r="AK104" s="297"/>
      <c r="AL104" s="297"/>
      <c r="AM104" s="297"/>
      <c r="AN104" s="297"/>
      <c r="AO104" s="297"/>
      <c r="AP104" s="297"/>
      <c r="AQ104" s="297"/>
      <c r="AR104" s="297"/>
      <c r="AS104" s="297"/>
      <c r="AT104" s="297"/>
      <c r="AU104" s="297"/>
      <c r="AV104" s="297"/>
      <c r="AW104" s="297"/>
      <c r="AX104" s="297"/>
      <c r="AY104" s="297"/>
      <c r="AZ104" s="297"/>
      <c r="BA104" s="297"/>
      <c r="BB104" s="297"/>
      <c r="BC104" s="290"/>
      <c r="BD104" s="290"/>
      <c r="BF104" s="202"/>
    </row>
    <row r="105" spans="1:58" s="25" customFormat="1" ht="15" x14ac:dyDescent="0.25">
      <c r="A105" s="292" t="s">
        <v>1382</v>
      </c>
      <c r="B105" s="298">
        <v>615252</v>
      </c>
      <c r="C105" s="563" t="s">
        <v>1432</v>
      </c>
      <c r="D105" s="557"/>
      <c r="E105" s="288">
        <f>IF(Identification!$C$19="NON",IF(AND($A$9="cpte_CN",$A105="cpte_CN"),SUMIF(CRP!$A$12:$A$412,B105,CRP!$L$12:$L$412),SUMIF(CRP!$B$12:$B$412,B105,CRP!$L$12:$L$412)),0)</f>
        <v>0</v>
      </c>
      <c r="F105" s="288">
        <f t="shared" si="10"/>
        <v>0</v>
      </c>
      <c r="G105" s="296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7"/>
      <c r="AA105" s="297"/>
      <c r="AB105" s="297"/>
      <c r="AC105" s="297"/>
      <c r="AD105" s="297"/>
      <c r="AE105" s="297"/>
      <c r="AF105" s="297"/>
      <c r="AG105" s="297"/>
      <c r="AH105" s="297"/>
      <c r="AI105" s="297"/>
      <c r="AJ105" s="297"/>
      <c r="AK105" s="297"/>
      <c r="AL105" s="297"/>
      <c r="AM105" s="297"/>
      <c r="AN105" s="297"/>
      <c r="AO105" s="297"/>
      <c r="AP105" s="297"/>
      <c r="AQ105" s="297"/>
      <c r="AR105" s="297"/>
      <c r="AS105" s="297"/>
      <c r="AT105" s="297"/>
      <c r="AU105" s="297"/>
      <c r="AV105" s="297"/>
      <c r="AW105" s="297"/>
      <c r="AX105" s="297"/>
      <c r="AY105" s="297"/>
      <c r="AZ105" s="297"/>
      <c r="BA105" s="297"/>
      <c r="BB105" s="297"/>
      <c r="BC105" s="290"/>
      <c r="BD105" s="290"/>
      <c r="BF105" s="202"/>
    </row>
    <row r="106" spans="1:58" s="25" customFormat="1" ht="15" x14ac:dyDescent="0.25">
      <c r="A106" s="292" t="s">
        <v>1382</v>
      </c>
      <c r="B106" s="298">
        <v>615253</v>
      </c>
      <c r="C106" s="563" t="s">
        <v>1433</v>
      </c>
      <c r="D106" s="557"/>
      <c r="E106" s="288">
        <f>IF(Identification!$C$19="NON",IF(AND($A$9="cpte_CN",$A106="cpte_CN"),SUMIF(CRP!$A$12:$A$412,B106,CRP!$L$12:$L$412),SUMIF(CRP!$B$12:$B$412,B106,CRP!$L$12:$L$412)),0)</f>
        <v>0</v>
      </c>
      <c r="F106" s="288">
        <f t="shared" si="10"/>
        <v>0</v>
      </c>
      <c r="G106" s="296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7"/>
      <c r="AC106" s="297"/>
      <c r="AD106" s="297"/>
      <c r="AE106" s="297"/>
      <c r="AF106" s="297"/>
      <c r="AG106" s="297"/>
      <c r="AH106" s="297"/>
      <c r="AI106" s="297"/>
      <c r="AJ106" s="297"/>
      <c r="AK106" s="297"/>
      <c r="AL106" s="297"/>
      <c r="AM106" s="297"/>
      <c r="AN106" s="297"/>
      <c r="AO106" s="297"/>
      <c r="AP106" s="297"/>
      <c r="AQ106" s="297"/>
      <c r="AR106" s="297"/>
      <c r="AS106" s="297"/>
      <c r="AT106" s="297"/>
      <c r="AU106" s="297"/>
      <c r="AV106" s="297"/>
      <c r="AW106" s="297"/>
      <c r="AX106" s="297"/>
      <c r="AY106" s="297"/>
      <c r="AZ106" s="297"/>
      <c r="BA106" s="297"/>
      <c r="BB106" s="297"/>
      <c r="BC106" s="290"/>
      <c r="BD106" s="290"/>
      <c r="BF106" s="202"/>
    </row>
    <row r="107" spans="1:58" s="25" customFormat="1" ht="15" x14ac:dyDescent="0.25">
      <c r="A107" s="292" t="s">
        <v>1382</v>
      </c>
      <c r="B107" s="298">
        <v>615254</v>
      </c>
      <c r="C107" s="563" t="s">
        <v>1434</v>
      </c>
      <c r="D107" s="557"/>
      <c r="E107" s="288">
        <f>IF(Identification!$C$19="NON",IF(AND($A$9="cpte_CN",$A107="cpte_CN"),SUMIF(CRP!$A$12:$A$412,B107,CRP!$L$12:$L$412),SUMIF(CRP!$B$12:$B$412,B107,CRP!$L$12:$L$412)),0)</f>
        <v>0</v>
      </c>
      <c r="F107" s="288">
        <f t="shared" si="10"/>
        <v>0</v>
      </c>
      <c r="G107" s="296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297"/>
      <c r="AG107" s="297"/>
      <c r="AH107" s="297"/>
      <c r="AI107" s="297"/>
      <c r="AJ107" s="297"/>
      <c r="AK107" s="297"/>
      <c r="AL107" s="297"/>
      <c r="AM107" s="297"/>
      <c r="AN107" s="297"/>
      <c r="AO107" s="297"/>
      <c r="AP107" s="297"/>
      <c r="AQ107" s="297"/>
      <c r="AR107" s="297"/>
      <c r="AS107" s="297"/>
      <c r="AT107" s="297"/>
      <c r="AU107" s="297"/>
      <c r="AV107" s="297"/>
      <c r="AW107" s="297"/>
      <c r="AX107" s="297"/>
      <c r="AY107" s="297"/>
      <c r="AZ107" s="297"/>
      <c r="BA107" s="297"/>
      <c r="BB107" s="297"/>
      <c r="BC107" s="290"/>
      <c r="BD107" s="290"/>
      <c r="BF107" s="202"/>
    </row>
    <row r="108" spans="1:58" s="25" customFormat="1" ht="15" x14ac:dyDescent="0.25">
      <c r="A108" s="292" t="s">
        <v>1382</v>
      </c>
      <c r="B108" s="298">
        <v>615258</v>
      </c>
      <c r="C108" s="563" t="s">
        <v>1435</v>
      </c>
      <c r="D108" s="557"/>
      <c r="E108" s="288">
        <f>IF(Identification!$C$19="NON",IF(AND($A$9="cpte_CN",$A108="cpte_CN"),SUMIF(CRP!$A$12:$A$412,B108,CRP!$L$12:$L$412),SUMIF(CRP!$B$12:$B$412,B108,CRP!$L$12:$L$412)),0)</f>
        <v>0</v>
      </c>
      <c r="F108" s="288">
        <f t="shared" si="10"/>
        <v>0</v>
      </c>
      <c r="G108" s="296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297"/>
      <c r="AE108" s="297"/>
      <c r="AF108" s="297"/>
      <c r="AG108" s="297"/>
      <c r="AH108" s="297"/>
      <c r="AI108" s="297"/>
      <c r="AJ108" s="297"/>
      <c r="AK108" s="297"/>
      <c r="AL108" s="297"/>
      <c r="AM108" s="297"/>
      <c r="AN108" s="297"/>
      <c r="AO108" s="297"/>
      <c r="AP108" s="297"/>
      <c r="AQ108" s="297"/>
      <c r="AR108" s="297"/>
      <c r="AS108" s="297"/>
      <c r="AT108" s="297"/>
      <c r="AU108" s="297"/>
      <c r="AV108" s="297"/>
      <c r="AW108" s="297"/>
      <c r="AX108" s="297"/>
      <c r="AY108" s="297"/>
      <c r="AZ108" s="297"/>
      <c r="BA108" s="297"/>
      <c r="BB108" s="297"/>
      <c r="BC108" s="290"/>
      <c r="BD108" s="290"/>
      <c r="BF108" s="202"/>
    </row>
    <row r="109" spans="1:58" s="25" customFormat="1" ht="15" x14ac:dyDescent="0.25">
      <c r="A109" s="292" t="s">
        <v>1382</v>
      </c>
      <c r="B109" s="298">
        <v>615261</v>
      </c>
      <c r="C109" s="563" t="s">
        <v>1436</v>
      </c>
      <c r="D109" s="557"/>
      <c r="E109" s="288">
        <f>IF(Identification!$C$19="NON",IF(AND($A$9="cpte_CN",$A109="cpte_CN"),SUMIF(CRP!$A$12:$A$412,B109,CRP!$L$12:$L$412),SUMIF(CRP!$B$12:$B$412,B109,CRP!$L$12:$L$412)),0)</f>
        <v>0</v>
      </c>
      <c r="F109" s="288">
        <f t="shared" si="10"/>
        <v>0</v>
      </c>
      <c r="G109" s="296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7"/>
      <c r="AA109" s="297"/>
      <c r="AB109" s="297"/>
      <c r="AC109" s="297"/>
      <c r="AD109" s="297"/>
      <c r="AE109" s="297"/>
      <c r="AF109" s="297"/>
      <c r="AG109" s="297"/>
      <c r="AH109" s="297"/>
      <c r="AI109" s="297"/>
      <c r="AJ109" s="297"/>
      <c r="AK109" s="297"/>
      <c r="AL109" s="297"/>
      <c r="AM109" s="297"/>
      <c r="AN109" s="297"/>
      <c r="AO109" s="297"/>
      <c r="AP109" s="297"/>
      <c r="AQ109" s="297"/>
      <c r="AR109" s="297"/>
      <c r="AS109" s="297"/>
      <c r="AT109" s="297"/>
      <c r="AU109" s="297"/>
      <c r="AV109" s="297"/>
      <c r="AW109" s="297"/>
      <c r="AX109" s="297"/>
      <c r="AY109" s="297"/>
      <c r="AZ109" s="297"/>
      <c r="BA109" s="297"/>
      <c r="BB109" s="297"/>
      <c r="BC109" s="290"/>
      <c r="BD109" s="290"/>
      <c r="BF109" s="202"/>
    </row>
    <row r="110" spans="1:58" s="25" customFormat="1" ht="15" x14ac:dyDescent="0.25">
      <c r="A110" s="292" t="s">
        <v>1382</v>
      </c>
      <c r="B110" s="298">
        <v>615268</v>
      </c>
      <c r="C110" s="563" t="s">
        <v>1437</v>
      </c>
      <c r="D110" s="557"/>
      <c r="E110" s="288">
        <f>IF(Identification!$C$19="NON",IF(AND($A$9="cpte_CN",$A110="cpte_CN"),SUMIF(CRP!$A$12:$A$412,B110,CRP!$L$12:$L$412),SUMIF(CRP!$B$12:$B$412,B110,CRP!$L$12:$L$412)),0)</f>
        <v>0</v>
      </c>
      <c r="F110" s="288">
        <f t="shared" si="10"/>
        <v>0</v>
      </c>
      <c r="G110" s="296"/>
      <c r="H110" s="297"/>
      <c r="I110" s="297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  <c r="T110" s="297"/>
      <c r="U110" s="297"/>
      <c r="V110" s="297"/>
      <c r="W110" s="297"/>
      <c r="X110" s="297"/>
      <c r="Y110" s="297"/>
      <c r="Z110" s="297"/>
      <c r="AA110" s="297"/>
      <c r="AB110" s="297"/>
      <c r="AC110" s="297"/>
      <c r="AD110" s="297"/>
      <c r="AE110" s="297"/>
      <c r="AF110" s="297"/>
      <c r="AG110" s="297"/>
      <c r="AH110" s="297"/>
      <c r="AI110" s="297"/>
      <c r="AJ110" s="297"/>
      <c r="AK110" s="297"/>
      <c r="AL110" s="297"/>
      <c r="AM110" s="297"/>
      <c r="AN110" s="297"/>
      <c r="AO110" s="297"/>
      <c r="AP110" s="297"/>
      <c r="AQ110" s="297"/>
      <c r="AR110" s="297"/>
      <c r="AS110" s="297"/>
      <c r="AT110" s="297"/>
      <c r="AU110" s="297"/>
      <c r="AV110" s="297"/>
      <c r="AW110" s="297"/>
      <c r="AX110" s="297"/>
      <c r="AY110" s="297"/>
      <c r="AZ110" s="297"/>
      <c r="BA110" s="297"/>
      <c r="BB110" s="297"/>
      <c r="BC110" s="290"/>
      <c r="BD110" s="290"/>
      <c r="BF110" s="202"/>
    </row>
    <row r="111" spans="1:58" s="25" customFormat="1" ht="15" x14ac:dyDescent="0.25">
      <c r="A111" s="292" t="s">
        <v>1382</v>
      </c>
      <c r="B111" s="298">
        <v>6161</v>
      </c>
      <c r="C111" s="562" t="s">
        <v>209</v>
      </c>
      <c r="D111" s="557"/>
      <c r="E111" s="288">
        <f>IF(Identification!$C$19="NON",IF(AND($A$9="cpte_CN",$A111="cpte_CN"),SUMIF(CRP!$A$12:$A$412,B111,CRP!$L$12:$L$412),SUMIF(CRP!$B$12:$B$412,B111,CRP!$L$12:$L$412)),0)</f>
        <v>0</v>
      </c>
      <c r="F111" s="288">
        <f t="shared" si="10"/>
        <v>0</v>
      </c>
      <c r="G111" s="296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297"/>
      <c r="X111" s="297"/>
      <c r="Y111" s="297"/>
      <c r="Z111" s="297"/>
      <c r="AA111" s="297"/>
      <c r="AB111" s="297"/>
      <c r="AC111" s="297"/>
      <c r="AD111" s="297"/>
      <c r="AE111" s="297"/>
      <c r="AF111" s="297"/>
      <c r="AG111" s="297"/>
      <c r="AH111" s="297"/>
      <c r="AI111" s="297"/>
      <c r="AJ111" s="297"/>
      <c r="AK111" s="297"/>
      <c r="AL111" s="297"/>
      <c r="AM111" s="297"/>
      <c r="AN111" s="297"/>
      <c r="AO111" s="297"/>
      <c r="AP111" s="297"/>
      <c r="AQ111" s="297"/>
      <c r="AR111" s="297"/>
      <c r="AS111" s="297"/>
      <c r="AT111" s="297"/>
      <c r="AU111" s="297"/>
      <c r="AV111" s="297"/>
      <c r="AW111" s="297"/>
      <c r="AX111" s="297"/>
      <c r="AY111" s="297"/>
      <c r="AZ111" s="297"/>
      <c r="BA111" s="297"/>
      <c r="BB111" s="297"/>
      <c r="BC111" s="290"/>
      <c r="BD111" s="290"/>
      <c r="BF111" s="202"/>
    </row>
    <row r="112" spans="1:58" s="25" customFormat="1" ht="15" x14ac:dyDescent="0.25">
      <c r="A112" s="292" t="s">
        <v>1382</v>
      </c>
      <c r="B112" s="298">
        <v>6162</v>
      </c>
      <c r="C112" s="562" t="s">
        <v>210</v>
      </c>
      <c r="D112" s="557"/>
      <c r="E112" s="288">
        <f>IF(Identification!$C$19="NON",IF(AND($A$9="cpte_CN",$A112="cpte_CN"),SUMIF(CRP!$A$12:$A$412,B112,CRP!$L$12:$L$412),SUMIF(CRP!$B$12:$B$412,B112,CRP!$L$12:$L$412)),0)</f>
        <v>0</v>
      </c>
      <c r="F112" s="288">
        <f t="shared" si="10"/>
        <v>0</v>
      </c>
      <c r="G112" s="296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297"/>
      <c r="AI112" s="297"/>
      <c r="AJ112" s="297"/>
      <c r="AK112" s="297"/>
      <c r="AL112" s="297"/>
      <c r="AM112" s="297"/>
      <c r="AN112" s="297"/>
      <c r="AO112" s="297"/>
      <c r="AP112" s="297"/>
      <c r="AQ112" s="297"/>
      <c r="AR112" s="297"/>
      <c r="AS112" s="297"/>
      <c r="AT112" s="297"/>
      <c r="AU112" s="297"/>
      <c r="AV112" s="297"/>
      <c r="AW112" s="297"/>
      <c r="AX112" s="297"/>
      <c r="AY112" s="297"/>
      <c r="AZ112" s="297"/>
      <c r="BA112" s="297"/>
      <c r="BB112" s="297"/>
      <c r="BC112" s="290"/>
      <c r="BD112" s="290"/>
      <c r="BF112" s="202"/>
    </row>
    <row r="113" spans="1:58" s="25" customFormat="1" ht="15" x14ac:dyDescent="0.25">
      <c r="A113" s="292" t="s">
        <v>1382</v>
      </c>
      <c r="B113" s="298">
        <v>6163</v>
      </c>
      <c r="C113" s="562" t="s">
        <v>211</v>
      </c>
      <c r="D113" s="557"/>
      <c r="E113" s="288">
        <f>IF(Identification!$C$19="NON",IF(AND($A$9="cpte_CN",$A113="cpte_CN"),SUMIF(CRP!$A$12:$A$412,B113,CRP!$L$12:$L$412),SUMIF(CRP!$B$12:$B$412,B113,CRP!$L$12:$L$412)),0)</f>
        <v>0</v>
      </c>
      <c r="F113" s="288">
        <f t="shared" si="10"/>
        <v>0</v>
      </c>
      <c r="G113" s="296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297"/>
      <c r="AI113" s="297"/>
      <c r="AJ113" s="297"/>
      <c r="AK113" s="297"/>
      <c r="AL113" s="297"/>
      <c r="AM113" s="297"/>
      <c r="AN113" s="297"/>
      <c r="AO113" s="297"/>
      <c r="AP113" s="297"/>
      <c r="AQ113" s="297"/>
      <c r="AR113" s="297"/>
      <c r="AS113" s="297"/>
      <c r="AT113" s="297"/>
      <c r="AU113" s="297"/>
      <c r="AV113" s="297"/>
      <c r="AW113" s="297"/>
      <c r="AX113" s="297"/>
      <c r="AY113" s="297"/>
      <c r="AZ113" s="297"/>
      <c r="BA113" s="297"/>
      <c r="BB113" s="297"/>
      <c r="BC113" s="290"/>
      <c r="BD113" s="290"/>
      <c r="BF113" s="202"/>
    </row>
    <row r="114" spans="1:58" s="25" customFormat="1" ht="15" x14ac:dyDescent="0.25">
      <c r="A114" s="292" t="s">
        <v>1382</v>
      </c>
      <c r="B114" s="298">
        <v>6165</v>
      </c>
      <c r="C114" s="562" t="s">
        <v>212</v>
      </c>
      <c r="D114" s="557"/>
      <c r="E114" s="288">
        <f>IF(Identification!$C$19="NON",IF(AND($A$9="cpte_CN",$A114="cpte_CN"),SUMIF(CRP!$A$12:$A$412,B114,CRP!$L$12:$L$412),SUMIF(CRP!$B$12:$B$412,B114,CRP!$L$12:$L$412)),0)</f>
        <v>0</v>
      </c>
      <c r="F114" s="288">
        <f t="shared" si="10"/>
        <v>0</v>
      </c>
      <c r="G114" s="296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297"/>
      <c r="AI114" s="297"/>
      <c r="AJ114" s="297"/>
      <c r="AK114" s="297"/>
      <c r="AL114" s="297"/>
      <c r="AM114" s="297"/>
      <c r="AN114" s="297"/>
      <c r="AO114" s="297"/>
      <c r="AP114" s="297"/>
      <c r="AQ114" s="297"/>
      <c r="AR114" s="297"/>
      <c r="AS114" s="297"/>
      <c r="AT114" s="297"/>
      <c r="AU114" s="297"/>
      <c r="AV114" s="297"/>
      <c r="AW114" s="297"/>
      <c r="AX114" s="297"/>
      <c r="AY114" s="297"/>
      <c r="AZ114" s="297"/>
      <c r="BA114" s="297"/>
      <c r="BB114" s="297"/>
      <c r="BC114" s="290"/>
      <c r="BD114" s="290"/>
      <c r="BF114" s="202"/>
    </row>
    <row r="115" spans="1:58" s="25" customFormat="1" ht="15" x14ac:dyDescent="0.25">
      <c r="A115" s="292" t="s">
        <v>1382</v>
      </c>
      <c r="B115" s="298">
        <v>6166</v>
      </c>
      <c r="C115" s="562" t="s">
        <v>213</v>
      </c>
      <c r="D115" s="557"/>
      <c r="E115" s="288">
        <f>IF(Identification!$C$19="NON",IF(AND($A$9="cpte_CN",$A115="cpte_CN"),SUMIF(CRP!$A$12:$A$412,B115,CRP!$L$12:$L$412),SUMIF(CRP!$B$12:$B$412,B115,CRP!$L$12:$L$412)),0)</f>
        <v>0</v>
      </c>
      <c r="F115" s="288">
        <f t="shared" si="10"/>
        <v>0</v>
      </c>
      <c r="G115" s="296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297"/>
      <c r="AI115" s="297"/>
      <c r="AJ115" s="297"/>
      <c r="AK115" s="297"/>
      <c r="AL115" s="297"/>
      <c r="AM115" s="297"/>
      <c r="AN115" s="297"/>
      <c r="AO115" s="297"/>
      <c r="AP115" s="297"/>
      <c r="AQ115" s="297"/>
      <c r="AR115" s="297"/>
      <c r="AS115" s="297"/>
      <c r="AT115" s="297"/>
      <c r="AU115" s="297"/>
      <c r="AV115" s="297"/>
      <c r="AW115" s="297"/>
      <c r="AX115" s="297"/>
      <c r="AY115" s="297"/>
      <c r="AZ115" s="297"/>
      <c r="BA115" s="297"/>
      <c r="BB115" s="297"/>
      <c r="BC115" s="290"/>
      <c r="BD115" s="290"/>
      <c r="BF115" s="202"/>
    </row>
    <row r="116" spans="1:58" s="25" customFormat="1" ht="15" x14ac:dyDescent="0.25">
      <c r="A116" s="292" t="s">
        <v>1382</v>
      </c>
      <c r="B116" s="298">
        <v>6167</v>
      </c>
      <c r="C116" s="562" t="s">
        <v>214</v>
      </c>
      <c r="D116" s="557"/>
      <c r="E116" s="288">
        <f>IF(Identification!$C$19="NON",IF(AND($A$9="cpte_CN",$A116="cpte_CN"),SUMIF(CRP!$A$12:$A$412,B116,CRP!$L$12:$L$412),SUMIF(CRP!$B$12:$B$412,B116,CRP!$L$12:$L$412)),0)</f>
        <v>0</v>
      </c>
      <c r="F116" s="288">
        <f t="shared" si="10"/>
        <v>0</v>
      </c>
      <c r="G116" s="296"/>
      <c r="H116" s="297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297"/>
      <c r="AI116" s="297"/>
      <c r="AJ116" s="297"/>
      <c r="AK116" s="297"/>
      <c r="AL116" s="297"/>
      <c r="AM116" s="297"/>
      <c r="AN116" s="297"/>
      <c r="AO116" s="297"/>
      <c r="AP116" s="297"/>
      <c r="AQ116" s="297"/>
      <c r="AR116" s="297"/>
      <c r="AS116" s="297"/>
      <c r="AT116" s="297"/>
      <c r="AU116" s="297"/>
      <c r="AV116" s="297"/>
      <c r="AW116" s="297"/>
      <c r="AX116" s="297"/>
      <c r="AY116" s="297"/>
      <c r="AZ116" s="297"/>
      <c r="BA116" s="297"/>
      <c r="BB116" s="297"/>
      <c r="BC116" s="290"/>
      <c r="BD116" s="290"/>
      <c r="BF116" s="202"/>
    </row>
    <row r="117" spans="1:58" s="25" customFormat="1" ht="15" x14ac:dyDescent="0.25">
      <c r="A117" s="292" t="s">
        <v>1382</v>
      </c>
      <c r="B117" s="298">
        <v>61681</v>
      </c>
      <c r="C117" s="562" t="s">
        <v>215</v>
      </c>
      <c r="D117" s="557"/>
      <c r="E117" s="288">
        <f>IF(Identification!$C$19="NON",IF(AND($A$9="cpte_CN",$A117="cpte_CN"),SUMIF(CRP!$A$12:$A$412,B117,CRP!$L$12:$L$412),SUMIF(CRP!$B$12:$B$412,B117,CRP!$L$12:$L$412)),0)</f>
        <v>0</v>
      </c>
      <c r="F117" s="288">
        <f t="shared" si="10"/>
        <v>0</v>
      </c>
      <c r="G117" s="296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  <c r="AA117" s="297"/>
      <c r="AB117" s="297"/>
      <c r="AC117" s="297"/>
      <c r="AD117" s="297"/>
      <c r="AE117" s="297"/>
      <c r="AF117" s="297"/>
      <c r="AG117" s="297"/>
      <c r="AH117" s="297"/>
      <c r="AI117" s="297"/>
      <c r="AJ117" s="297"/>
      <c r="AK117" s="297"/>
      <c r="AL117" s="297"/>
      <c r="AM117" s="297"/>
      <c r="AN117" s="297"/>
      <c r="AO117" s="297"/>
      <c r="AP117" s="297"/>
      <c r="AQ117" s="297"/>
      <c r="AR117" s="297"/>
      <c r="AS117" s="297"/>
      <c r="AT117" s="297"/>
      <c r="AU117" s="297"/>
      <c r="AV117" s="297"/>
      <c r="AW117" s="297"/>
      <c r="AX117" s="297"/>
      <c r="AY117" s="297"/>
      <c r="AZ117" s="297"/>
      <c r="BA117" s="297"/>
      <c r="BB117" s="297"/>
      <c r="BC117" s="290"/>
      <c r="BD117" s="290"/>
      <c r="BF117" s="202"/>
    </row>
    <row r="118" spans="1:58" s="25" customFormat="1" ht="15" x14ac:dyDescent="0.25">
      <c r="A118" s="292" t="s">
        <v>1382</v>
      </c>
      <c r="B118" s="298">
        <v>61688</v>
      </c>
      <c r="C118" s="562" t="s">
        <v>216</v>
      </c>
      <c r="D118" s="557"/>
      <c r="E118" s="288">
        <f>IF(Identification!$C$19="NON",IF(AND($A$9="cpte_CN",$A118="cpte_CN"),SUMIF(CRP!$A$12:$A$412,B118,CRP!$L$12:$L$412),SUMIF(CRP!$B$12:$B$412,B118,CRP!$L$12:$L$412)),0)</f>
        <v>0</v>
      </c>
      <c r="F118" s="288">
        <f t="shared" si="10"/>
        <v>0</v>
      </c>
      <c r="G118" s="296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I118" s="297"/>
      <c r="AJ118" s="297"/>
      <c r="AK118" s="297"/>
      <c r="AL118" s="297"/>
      <c r="AM118" s="297"/>
      <c r="AN118" s="297"/>
      <c r="AO118" s="297"/>
      <c r="AP118" s="297"/>
      <c r="AQ118" s="297"/>
      <c r="AR118" s="297"/>
      <c r="AS118" s="297"/>
      <c r="AT118" s="297"/>
      <c r="AU118" s="297"/>
      <c r="AV118" s="297"/>
      <c r="AW118" s="297"/>
      <c r="AX118" s="297"/>
      <c r="AY118" s="297"/>
      <c r="AZ118" s="297"/>
      <c r="BA118" s="297"/>
      <c r="BB118" s="297"/>
      <c r="BC118" s="290"/>
      <c r="BD118" s="290"/>
      <c r="BF118" s="202"/>
    </row>
    <row r="119" spans="1:58" s="25" customFormat="1" ht="15" x14ac:dyDescent="0.25">
      <c r="A119" s="292" t="s">
        <v>1382</v>
      </c>
      <c r="B119" s="298">
        <v>617</v>
      </c>
      <c r="C119" s="562" t="s">
        <v>217</v>
      </c>
      <c r="D119" s="557"/>
      <c r="E119" s="288">
        <f>IF(Identification!$C$19="NON",IF(AND($A$9="cpte_CN",$A119="cpte_CN"),SUMIF(CRP!$A$12:$A$412,B119,CRP!$L$12:$L$412),SUMIF(CRP!$B$12:$B$412,B119,CRP!$L$12:$L$412)),0)</f>
        <v>0</v>
      </c>
      <c r="F119" s="288">
        <f t="shared" si="10"/>
        <v>0</v>
      </c>
      <c r="G119" s="296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F119" s="202"/>
    </row>
    <row r="120" spans="1:58" s="25" customFormat="1" ht="15" x14ac:dyDescent="0.25">
      <c r="A120" s="292" t="s">
        <v>1382</v>
      </c>
      <c r="B120" s="298">
        <v>618</v>
      </c>
      <c r="C120" s="562" t="s">
        <v>218</v>
      </c>
      <c r="D120" s="557"/>
      <c r="E120" s="288">
        <f>IF(Identification!$C$19="NON",IF(AND($A$9="cpte_CN",$A120="cpte_CN"),SUMIF(CRP!$A$12:$A$412,B120,CRP!$L$12:$L$412),SUMIF(CRP!$B$12:$B$412,B120,CRP!$L$12:$L$412)),0)</f>
        <v>0</v>
      </c>
      <c r="F120" s="288">
        <f t="shared" si="10"/>
        <v>0</v>
      </c>
      <c r="G120" s="296"/>
      <c r="H120" s="297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297"/>
      <c r="AI120" s="297"/>
      <c r="AJ120" s="297"/>
      <c r="AK120" s="297"/>
      <c r="AL120" s="297"/>
      <c r="AM120" s="297"/>
      <c r="AN120" s="297"/>
      <c r="AO120" s="297"/>
      <c r="AP120" s="297"/>
      <c r="AQ120" s="297"/>
      <c r="AR120" s="297"/>
      <c r="AS120" s="297"/>
      <c r="AT120" s="297"/>
      <c r="AU120" s="297"/>
      <c r="AV120" s="297"/>
      <c r="AW120" s="297"/>
      <c r="AX120" s="297"/>
      <c r="AY120" s="297"/>
      <c r="AZ120" s="297"/>
      <c r="BA120" s="297"/>
      <c r="BB120" s="297"/>
      <c r="BC120" s="297"/>
      <c r="BD120" s="297"/>
      <c r="BF120" s="202"/>
    </row>
    <row r="121" spans="1:58" s="25" customFormat="1" ht="15" x14ac:dyDescent="0.25">
      <c r="A121" s="292" t="s">
        <v>1382</v>
      </c>
      <c r="B121" s="298" t="s">
        <v>517</v>
      </c>
      <c r="C121" s="562" t="s">
        <v>220</v>
      </c>
      <c r="D121" s="557"/>
      <c r="E121" s="288">
        <f>IF(Identification!$C$19="NON",IF(AND($A$9="cpte_CN",$A121="cpte_CN"),SUMIF(CRP!$A$12:$A$412,B121,CRP!$L$12:$L$412),SUMIF(CRP!$B$12:$B$412,B121,CRP!$L$12:$L$412)),0)</f>
        <v>0</v>
      </c>
      <c r="F121" s="288">
        <f t="shared" si="10"/>
        <v>0</v>
      </c>
      <c r="G121" s="296"/>
      <c r="H121" s="297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297"/>
      <c r="AI121" s="297"/>
      <c r="AJ121" s="297"/>
      <c r="AK121" s="297"/>
      <c r="AL121" s="297"/>
      <c r="AM121" s="297"/>
      <c r="AN121" s="297"/>
      <c r="AO121" s="297"/>
      <c r="AP121" s="297"/>
      <c r="AQ121" s="297"/>
      <c r="AR121" s="297"/>
      <c r="AS121" s="297"/>
      <c r="AT121" s="297"/>
      <c r="AU121" s="297"/>
      <c r="AV121" s="297"/>
      <c r="AW121" s="297"/>
      <c r="AX121" s="297"/>
      <c r="AY121" s="297"/>
      <c r="AZ121" s="297"/>
      <c r="BA121" s="297"/>
      <c r="BB121" s="297"/>
      <c r="BC121" s="297"/>
      <c r="BD121" s="297"/>
      <c r="BF121" s="202"/>
    </row>
    <row r="122" spans="1:58" s="25" customFormat="1" ht="15" x14ac:dyDescent="0.25">
      <c r="A122" s="292" t="s">
        <v>1382</v>
      </c>
      <c r="B122" s="298">
        <v>6223</v>
      </c>
      <c r="C122" s="562" t="s">
        <v>221</v>
      </c>
      <c r="D122" s="557"/>
      <c r="E122" s="288">
        <f>IF(Identification!$C$19="NON",IF(AND($A$9="cpte_CN",$A122="cpte_CN"),SUMIF(CRP!$A$12:$A$412,B122,CRP!$L$12:$L$412),SUMIF(CRP!$B$12:$B$412,B122,CRP!$L$12:$L$412)),0)</f>
        <v>0</v>
      </c>
      <c r="F122" s="288">
        <f t="shared" si="10"/>
        <v>0</v>
      </c>
      <c r="G122" s="296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7"/>
      <c r="AI122" s="297"/>
      <c r="AJ122" s="297"/>
      <c r="AK122" s="297"/>
      <c r="AL122" s="297"/>
      <c r="AM122" s="297"/>
      <c r="AN122" s="297"/>
      <c r="AO122" s="297"/>
      <c r="AP122" s="297"/>
      <c r="AQ122" s="297"/>
      <c r="AR122" s="297"/>
      <c r="AS122" s="297"/>
      <c r="AT122" s="297"/>
      <c r="AU122" s="297"/>
      <c r="AV122" s="297"/>
      <c r="AW122" s="297"/>
      <c r="AX122" s="297"/>
      <c r="AY122" s="297"/>
      <c r="AZ122" s="297"/>
      <c r="BA122" s="297"/>
      <c r="BB122" s="297"/>
      <c r="BC122" s="297"/>
      <c r="BD122" s="297"/>
      <c r="BF122" s="202"/>
    </row>
    <row r="123" spans="1:58" s="25" customFormat="1" ht="15" x14ac:dyDescent="0.25">
      <c r="A123" s="292" t="s">
        <v>1382</v>
      </c>
      <c r="B123" s="298">
        <v>623</v>
      </c>
      <c r="C123" s="562" t="s">
        <v>222</v>
      </c>
      <c r="D123" s="557"/>
      <c r="E123" s="288">
        <f>IF(Identification!$C$19="NON",IF(AND($A$9="cpte_CN",$A123="cpte_CN"),SUMIF(CRP!$A$12:$A$412,B123,CRP!$L$12:$L$412),SUMIF(CRP!$B$12:$B$412,B123,CRP!$L$12:$L$412)),0)</f>
        <v>0</v>
      </c>
      <c r="F123" s="288">
        <f t="shared" si="10"/>
        <v>0</v>
      </c>
      <c r="G123" s="296"/>
      <c r="H123" s="297"/>
      <c r="I123" s="297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297"/>
      <c r="AI123" s="297"/>
      <c r="AJ123" s="297"/>
      <c r="AK123" s="297"/>
      <c r="AL123" s="297"/>
      <c r="AM123" s="297"/>
      <c r="AN123" s="297"/>
      <c r="AO123" s="297"/>
      <c r="AP123" s="297"/>
      <c r="AQ123" s="297"/>
      <c r="AR123" s="297"/>
      <c r="AS123" s="297"/>
      <c r="AT123" s="297"/>
      <c r="AU123" s="297"/>
      <c r="AV123" s="297"/>
      <c r="AW123" s="297"/>
      <c r="AX123" s="297"/>
      <c r="AY123" s="297"/>
      <c r="AZ123" s="297"/>
      <c r="BA123" s="297"/>
      <c r="BB123" s="297"/>
      <c r="BC123" s="297"/>
      <c r="BD123" s="297"/>
      <c r="BF123" s="202"/>
    </row>
    <row r="124" spans="1:58" s="25" customFormat="1" ht="15" x14ac:dyDescent="0.25">
      <c r="A124" s="292" t="s">
        <v>1382</v>
      </c>
      <c r="B124" s="298" t="s">
        <v>518</v>
      </c>
      <c r="C124" s="562" t="s">
        <v>519</v>
      </c>
      <c r="D124" s="557"/>
      <c r="E124" s="288">
        <f>IF(Identification!$C$19="NON",IF(AND($A$9="cpte_CN",$A124="cpte_CN"),SUMIF(CRP!$A$12:$A$412,B124,CRP!$L$12:$L$412),SUMIF(CRP!$B$12:$B$412,B124,CRP!$L$12:$L$412)),0)</f>
        <v>0</v>
      </c>
      <c r="F124" s="288">
        <f t="shared" si="10"/>
        <v>0</v>
      </c>
      <c r="G124" s="296"/>
      <c r="H124" s="297"/>
      <c r="I124" s="297"/>
      <c r="J124" s="297"/>
      <c r="K124" s="297"/>
      <c r="L124" s="297"/>
      <c r="M124" s="297"/>
      <c r="N124" s="297"/>
      <c r="O124" s="297"/>
      <c r="P124" s="297"/>
      <c r="Q124" s="297"/>
      <c r="R124" s="297"/>
      <c r="S124" s="297"/>
      <c r="T124" s="297"/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297"/>
      <c r="AI124" s="297"/>
      <c r="AJ124" s="297"/>
      <c r="AK124" s="297"/>
      <c r="AL124" s="297"/>
      <c r="AM124" s="297"/>
      <c r="AN124" s="297"/>
      <c r="AO124" s="297"/>
      <c r="AP124" s="297"/>
      <c r="AQ124" s="297"/>
      <c r="AR124" s="297"/>
      <c r="AS124" s="297"/>
      <c r="AT124" s="297"/>
      <c r="AU124" s="297"/>
      <c r="AV124" s="297"/>
      <c r="AW124" s="297"/>
      <c r="AX124" s="297"/>
      <c r="AY124" s="297"/>
      <c r="AZ124" s="297"/>
      <c r="BA124" s="297"/>
      <c r="BB124" s="297"/>
      <c r="BC124" s="297"/>
      <c r="BD124" s="297"/>
      <c r="BF124" s="202"/>
    </row>
    <row r="125" spans="1:58" s="25" customFormat="1" ht="15" x14ac:dyDescent="0.25">
      <c r="A125" s="292" t="s">
        <v>1382</v>
      </c>
      <c r="B125" s="298" t="s">
        <v>521</v>
      </c>
      <c r="C125" s="562" t="s">
        <v>520</v>
      </c>
      <c r="D125" s="557"/>
      <c r="E125" s="288">
        <f>IF(Identification!$C$19="NON",IF(AND($A$9="cpte_CN",$A125="cpte_CN"),SUMIF(CRP!$A$12:$A$412,B125,CRP!$L$12:$L$412),SUMIF(CRP!$B$12:$B$412,B125,CRP!$L$12:$L$412)),0)</f>
        <v>0</v>
      </c>
      <c r="F125" s="288">
        <f t="shared" si="10"/>
        <v>0</v>
      </c>
      <c r="G125" s="296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7"/>
      <c r="AK125" s="297"/>
      <c r="AL125" s="297"/>
      <c r="AM125" s="297"/>
      <c r="AN125" s="297"/>
      <c r="AO125" s="297"/>
      <c r="AP125" s="297"/>
      <c r="AQ125" s="297"/>
      <c r="AR125" s="297"/>
      <c r="AS125" s="297"/>
      <c r="AT125" s="297"/>
      <c r="AU125" s="297"/>
      <c r="AV125" s="297"/>
      <c r="AW125" s="297"/>
      <c r="AX125" s="297"/>
      <c r="AY125" s="297"/>
      <c r="AZ125" s="297"/>
      <c r="BA125" s="297"/>
      <c r="BB125" s="297"/>
      <c r="BC125" s="297"/>
      <c r="BD125" s="297"/>
      <c r="BF125" s="202"/>
    </row>
    <row r="126" spans="1:58" s="25" customFormat="1" ht="15" x14ac:dyDescent="0.25">
      <c r="A126" s="292" t="s">
        <v>1382</v>
      </c>
      <c r="B126" s="298" t="s">
        <v>523</v>
      </c>
      <c r="C126" s="562" t="s">
        <v>524</v>
      </c>
      <c r="D126" s="557"/>
      <c r="E126" s="288">
        <f>IF(Identification!$C$19="NON",IF(AND($A$9="cpte_CN",$A126="cpte_CN"),SUMIF(CRP!$A$12:$A$412,B126,CRP!$L$12:$L$412),SUMIF(CRP!$B$12:$B$412,B126,CRP!$L$12:$L$412)),0)</f>
        <v>0</v>
      </c>
      <c r="F126" s="288">
        <f t="shared" si="10"/>
        <v>0</v>
      </c>
      <c r="G126" s="296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297"/>
      <c r="AO126" s="297"/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  <c r="BC126" s="297"/>
      <c r="BD126" s="297"/>
      <c r="BF126" s="202"/>
    </row>
    <row r="127" spans="1:58" s="25" customFormat="1" ht="15" x14ac:dyDescent="0.25">
      <c r="A127" s="292" t="s">
        <v>1382</v>
      </c>
      <c r="B127" s="298">
        <v>6251</v>
      </c>
      <c r="C127" s="562" t="s">
        <v>522</v>
      </c>
      <c r="D127" s="557"/>
      <c r="E127" s="288">
        <f>IF(Identification!$C$19="NON",IF(AND($A$9="cpte_CN",$A127="cpte_CN"),SUMIF(CRP!$A$12:$A$412,B127,CRP!$L$12:$L$412),SUMIF(CRP!$B$12:$B$412,B127,CRP!$L$12:$L$412)),0)</f>
        <v>0</v>
      </c>
      <c r="F127" s="288">
        <f t="shared" si="10"/>
        <v>0</v>
      </c>
      <c r="G127" s="296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7"/>
      <c r="BC127" s="297"/>
      <c r="BD127" s="297"/>
      <c r="BF127" s="202"/>
    </row>
    <row r="128" spans="1:58" s="25" customFormat="1" ht="15" x14ac:dyDescent="0.25">
      <c r="A128" s="292" t="s">
        <v>1382</v>
      </c>
      <c r="B128" s="298">
        <v>6261</v>
      </c>
      <c r="C128" s="562" t="s">
        <v>223</v>
      </c>
      <c r="D128" s="557"/>
      <c r="E128" s="288">
        <f>IF(Identification!$C$19="NON",IF(AND($A$9="cpte_CN",$A128="cpte_CN"),SUMIF(CRP!$A$12:$A$412,B128,CRP!$L$12:$L$412),SUMIF(CRP!$B$12:$B$412,B128,CRP!$L$12:$L$412)),0)</f>
        <v>0</v>
      </c>
      <c r="F128" s="288">
        <f t="shared" si="10"/>
        <v>0</v>
      </c>
      <c r="G128" s="296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  <c r="BC128" s="297"/>
      <c r="BD128" s="297"/>
      <c r="BF128" s="202"/>
    </row>
    <row r="129" spans="1:58" s="25" customFormat="1" ht="15" x14ac:dyDescent="0.25">
      <c r="A129" s="292" t="s">
        <v>1382</v>
      </c>
      <c r="B129" s="298">
        <v>6263</v>
      </c>
      <c r="C129" s="562" t="s">
        <v>224</v>
      </c>
      <c r="D129" s="557"/>
      <c r="E129" s="288">
        <f>IF(Identification!$C$19="NON",IF(AND($A$9="cpte_CN",$A129="cpte_CN"),SUMIF(CRP!$A$12:$A$412,B129,CRP!$L$12:$L$412),SUMIF(CRP!$B$12:$B$412,B129,CRP!$L$12:$L$412)),0)</f>
        <v>0</v>
      </c>
      <c r="F129" s="288">
        <f t="shared" si="10"/>
        <v>0</v>
      </c>
      <c r="G129" s="296"/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  <c r="T129" s="297"/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297"/>
      <c r="AL129" s="297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  <c r="BC129" s="297"/>
      <c r="BD129" s="297"/>
      <c r="BF129" s="202"/>
    </row>
    <row r="130" spans="1:58" s="25" customFormat="1" ht="15" x14ac:dyDescent="0.25">
      <c r="A130" s="292" t="s">
        <v>1382</v>
      </c>
      <c r="B130" s="298">
        <v>6265</v>
      </c>
      <c r="C130" s="562" t="s">
        <v>225</v>
      </c>
      <c r="D130" s="557"/>
      <c r="E130" s="288">
        <f>IF(Identification!$C$19="NON",IF(AND($A$9="cpte_CN",$A130="cpte_CN"),SUMIF(CRP!$A$12:$A$412,B130,CRP!$L$12:$L$412),SUMIF(CRP!$B$12:$B$412,B130,CRP!$L$12:$L$412)),0)</f>
        <v>0</v>
      </c>
      <c r="F130" s="288">
        <f t="shared" si="10"/>
        <v>0</v>
      </c>
      <c r="G130" s="296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297"/>
      <c r="AL130" s="297"/>
      <c r="AM130" s="297"/>
      <c r="AN130" s="297"/>
      <c r="AO130" s="297"/>
      <c r="AP130" s="297"/>
      <c r="AQ130" s="297"/>
      <c r="AR130" s="297"/>
      <c r="AS130" s="297"/>
      <c r="AT130" s="297"/>
      <c r="AU130" s="297"/>
      <c r="AV130" s="297"/>
      <c r="AW130" s="297"/>
      <c r="AX130" s="297"/>
      <c r="AY130" s="297"/>
      <c r="AZ130" s="297"/>
      <c r="BA130" s="297"/>
      <c r="BB130" s="297"/>
      <c r="BC130" s="297"/>
      <c r="BD130" s="297"/>
      <c r="BF130" s="202"/>
    </row>
    <row r="131" spans="1:58" s="25" customFormat="1" ht="15" x14ac:dyDescent="0.25">
      <c r="A131" s="292" t="s">
        <v>1382</v>
      </c>
      <c r="B131" s="298">
        <v>627</v>
      </c>
      <c r="C131" s="562" t="s">
        <v>226</v>
      </c>
      <c r="D131" s="557"/>
      <c r="E131" s="288">
        <f>IF(Identification!$C$19="NON",IF(AND($A$9="cpte_CN",$A131="cpte_CN"),SUMIF(CRP!$A$12:$A$412,B131,CRP!$L$12:$L$412),SUMIF(CRP!$B$12:$B$412,B131,CRP!$L$12:$L$412)),0)</f>
        <v>0</v>
      </c>
      <c r="F131" s="288">
        <f t="shared" si="10"/>
        <v>0</v>
      </c>
      <c r="G131" s="296"/>
      <c r="H131" s="297"/>
      <c r="I131" s="297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  <c r="T131" s="297"/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297"/>
      <c r="AL131" s="297"/>
      <c r="AM131" s="297"/>
      <c r="AN131" s="297"/>
      <c r="AO131" s="297"/>
      <c r="AP131" s="297"/>
      <c r="AQ131" s="297"/>
      <c r="AR131" s="297"/>
      <c r="AS131" s="297"/>
      <c r="AT131" s="297"/>
      <c r="AU131" s="297"/>
      <c r="AV131" s="297"/>
      <c r="AW131" s="297"/>
      <c r="AX131" s="297"/>
      <c r="AY131" s="297"/>
      <c r="AZ131" s="297"/>
      <c r="BA131" s="297"/>
      <c r="BB131" s="297"/>
      <c r="BC131" s="297"/>
      <c r="BD131" s="297"/>
      <c r="BF131" s="202"/>
    </row>
    <row r="132" spans="1:58" s="25" customFormat="1" ht="15" x14ac:dyDescent="0.25">
      <c r="A132" s="292" t="s">
        <v>1382</v>
      </c>
      <c r="B132" s="298">
        <v>6281</v>
      </c>
      <c r="C132" s="562" t="s">
        <v>227</v>
      </c>
      <c r="D132" s="557"/>
      <c r="E132" s="288">
        <f>IF(Identification!$C$19="NON",IF(AND($A$9="cpte_CN",$A132="cpte_CN"),SUMIF(CRP!$A$12:$A$412,B132,CRP!$L$12:$L$412),SUMIF(CRP!$B$12:$B$412,B132,CRP!$L$12:$L$412)),0)</f>
        <v>0</v>
      </c>
      <c r="F132" s="288">
        <f t="shared" si="10"/>
        <v>0</v>
      </c>
      <c r="G132" s="296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297"/>
      <c r="AO132" s="297"/>
      <c r="AP132" s="297"/>
      <c r="AQ132" s="297"/>
      <c r="AR132" s="297"/>
      <c r="AS132" s="297"/>
      <c r="AT132" s="297"/>
      <c r="AU132" s="297"/>
      <c r="AV132" s="297"/>
      <c r="AW132" s="297"/>
      <c r="AX132" s="297"/>
      <c r="AY132" s="297"/>
      <c r="AZ132" s="297"/>
      <c r="BA132" s="297"/>
      <c r="BB132" s="297"/>
      <c r="BC132" s="297"/>
      <c r="BD132" s="297"/>
      <c r="BF132" s="202"/>
    </row>
    <row r="133" spans="1:58" s="25" customFormat="1" ht="15" x14ac:dyDescent="0.25">
      <c r="A133" s="292" t="s">
        <v>1382</v>
      </c>
      <c r="B133" s="298">
        <v>6282</v>
      </c>
      <c r="C133" s="562" t="s">
        <v>228</v>
      </c>
      <c r="D133" s="557"/>
      <c r="E133" s="288">
        <f>IF(Identification!$C$19="NON",IF(AND($A$9="cpte_CN",$A133="cpte_CN"),SUMIF(CRP!$A$12:$A$412,B133,CRP!$L$12:$L$412),SUMIF(CRP!$B$12:$B$412,B133,CRP!$L$12:$L$412)),0)</f>
        <v>0</v>
      </c>
      <c r="F133" s="288">
        <f t="shared" si="10"/>
        <v>0</v>
      </c>
      <c r="G133" s="296"/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O133" s="297"/>
      <c r="AP133" s="297"/>
      <c r="AQ133" s="297"/>
      <c r="AR133" s="297"/>
      <c r="AS133" s="297"/>
      <c r="AT133" s="297"/>
      <c r="AU133" s="297"/>
      <c r="AV133" s="297"/>
      <c r="AW133" s="297"/>
      <c r="AX133" s="297"/>
      <c r="AY133" s="297"/>
      <c r="AZ133" s="297"/>
      <c r="BA133" s="297"/>
      <c r="BB133" s="297"/>
      <c r="BC133" s="297"/>
      <c r="BD133" s="297"/>
      <c r="BF133" s="202"/>
    </row>
    <row r="134" spans="1:58" s="25" customFormat="1" ht="15" x14ac:dyDescent="0.25">
      <c r="A134" s="292" t="s">
        <v>1382</v>
      </c>
      <c r="B134" s="298">
        <v>6283</v>
      </c>
      <c r="C134" s="562" t="s">
        <v>229</v>
      </c>
      <c r="D134" s="557"/>
      <c r="E134" s="288">
        <f>IF(Identification!$C$19="NON",IF(AND($A$9="cpte_CN",$A134="cpte_CN"),SUMIF(CRP!$A$12:$A$412,B134,CRP!$L$12:$L$412),SUMIF(CRP!$B$12:$B$412,B134,CRP!$L$12:$L$412)),0)</f>
        <v>0</v>
      </c>
      <c r="F134" s="288">
        <f t="shared" si="10"/>
        <v>0</v>
      </c>
      <c r="G134" s="296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297"/>
      <c r="AO134" s="297"/>
      <c r="AP134" s="297"/>
      <c r="AQ134" s="297"/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  <c r="BC134" s="297"/>
      <c r="BD134" s="297"/>
      <c r="BF134" s="202"/>
    </row>
    <row r="135" spans="1:58" s="25" customFormat="1" ht="15" x14ac:dyDescent="0.25">
      <c r="A135" s="292" t="s">
        <v>1382</v>
      </c>
      <c r="B135" s="298">
        <v>6284</v>
      </c>
      <c r="C135" s="562" t="s">
        <v>28</v>
      </c>
      <c r="D135" s="557"/>
      <c r="E135" s="288">
        <f>IF(Identification!$C$19="NON",IF(AND($A$9="cpte_CN",$A135="cpte_CN"),SUMIF(CRP!$A$12:$A$412,B135,CRP!$L$12:$L$412),SUMIF(CRP!$B$12:$B$412,B135,CRP!$L$12:$L$412)),0)</f>
        <v>0</v>
      </c>
      <c r="F135" s="288">
        <f t="shared" si="10"/>
        <v>0</v>
      </c>
      <c r="G135" s="296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297"/>
      <c r="AO135" s="297"/>
      <c r="AP135" s="297"/>
      <c r="AQ135" s="297"/>
      <c r="AR135" s="297"/>
      <c r="AS135" s="297"/>
      <c r="AT135" s="297"/>
      <c r="AU135" s="297"/>
      <c r="AV135" s="297"/>
      <c r="AW135" s="297"/>
      <c r="AX135" s="297"/>
      <c r="AY135" s="297"/>
      <c r="AZ135" s="297"/>
      <c r="BA135" s="297"/>
      <c r="BB135" s="297"/>
      <c r="BC135" s="297"/>
      <c r="BD135" s="297"/>
      <c r="BF135" s="202"/>
    </row>
    <row r="136" spans="1:58" s="25" customFormat="1" ht="15" x14ac:dyDescent="0.25">
      <c r="A136" s="292" t="s">
        <v>1382</v>
      </c>
      <c r="B136" s="298">
        <v>6285</v>
      </c>
      <c r="C136" s="562" t="s">
        <v>230</v>
      </c>
      <c r="D136" s="557"/>
      <c r="E136" s="288">
        <f>IF(Identification!$C$19="NON",IF(AND($A$9="cpte_CN",$A136="cpte_CN"),SUMIF(CRP!$A$12:$A$412,B136,CRP!$L$12:$L$412),SUMIF(CRP!$B$12:$B$412,B136,CRP!$L$12:$L$412)),0)</f>
        <v>0</v>
      </c>
      <c r="F136" s="288">
        <f t="shared" si="10"/>
        <v>0</v>
      </c>
      <c r="G136" s="296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297"/>
      <c r="AO136" s="297"/>
      <c r="AP136" s="297"/>
      <c r="AQ136" s="297"/>
      <c r="AR136" s="297"/>
      <c r="AS136" s="297"/>
      <c r="AT136" s="297"/>
      <c r="AU136" s="297"/>
      <c r="AV136" s="297"/>
      <c r="AW136" s="297"/>
      <c r="AX136" s="297"/>
      <c r="AY136" s="297"/>
      <c r="AZ136" s="297"/>
      <c r="BA136" s="297"/>
      <c r="BB136" s="297"/>
      <c r="BC136" s="297"/>
      <c r="BD136" s="297"/>
      <c r="BF136" s="202"/>
    </row>
    <row r="137" spans="1:58" s="25" customFormat="1" ht="15" x14ac:dyDescent="0.25">
      <c r="A137" s="292" t="s">
        <v>1382</v>
      </c>
      <c r="B137" s="298">
        <v>6288</v>
      </c>
      <c r="C137" s="562" t="s">
        <v>231</v>
      </c>
      <c r="D137" s="557"/>
      <c r="E137" s="288">
        <f>IF(Identification!$C$19="NON",IF(AND($A$9="cpte_CN",$A137="cpte_CN"),SUMIF(CRP!$A$12:$A$412,B137,CRP!$L$12:$L$412),SUMIF(CRP!$B$12:$B$412,B137,CRP!$L$12:$L$412)),0)</f>
        <v>0</v>
      </c>
      <c r="F137" s="288">
        <f t="shared" si="10"/>
        <v>0</v>
      </c>
      <c r="G137" s="296"/>
      <c r="H137" s="297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297"/>
      <c r="T137" s="297"/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97"/>
      <c r="AK137" s="297"/>
      <c r="AL137" s="297"/>
      <c r="AM137" s="297"/>
      <c r="AN137" s="297"/>
      <c r="AO137" s="297"/>
      <c r="AP137" s="297"/>
      <c r="AQ137" s="297"/>
      <c r="AR137" s="297"/>
      <c r="AS137" s="297"/>
      <c r="AT137" s="297"/>
      <c r="AU137" s="297"/>
      <c r="AV137" s="297"/>
      <c r="AW137" s="297"/>
      <c r="AX137" s="297"/>
      <c r="AY137" s="297"/>
      <c r="AZ137" s="297"/>
      <c r="BA137" s="297"/>
      <c r="BB137" s="297"/>
      <c r="BC137" s="290"/>
      <c r="BD137" s="290"/>
      <c r="BF137" s="202"/>
    </row>
    <row r="138" spans="1:58" s="25" customFormat="1" ht="15" x14ac:dyDescent="0.25">
      <c r="A138" s="292" t="s">
        <v>1382</v>
      </c>
      <c r="B138" s="298">
        <v>63511</v>
      </c>
      <c r="C138" s="562" t="s">
        <v>233</v>
      </c>
      <c r="D138" s="557"/>
      <c r="E138" s="288">
        <f>IF(Identification!$C$19="NON",IF(AND($A$9="cpte_CN",$A138="cpte_CN"),SUMIF(CRP!$A$12:$A$412,B138,CRP!$L$12:$L$412),SUMIF(CRP!$B$12:$B$412,B138,CRP!$L$12:$L$412)),0)</f>
        <v>0</v>
      </c>
      <c r="F138" s="288">
        <f t="shared" si="10"/>
        <v>0</v>
      </c>
      <c r="G138" s="296"/>
      <c r="H138" s="297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  <c r="T138" s="297"/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297"/>
      <c r="AI138" s="297"/>
      <c r="AJ138" s="297"/>
      <c r="AK138" s="297"/>
      <c r="AL138" s="297"/>
      <c r="AM138" s="297"/>
      <c r="AN138" s="297"/>
      <c r="AO138" s="297"/>
      <c r="AP138" s="297"/>
      <c r="AQ138" s="297"/>
      <c r="AR138" s="297"/>
      <c r="AS138" s="297"/>
      <c r="AT138" s="297"/>
      <c r="AU138" s="297"/>
      <c r="AV138" s="297"/>
      <c r="AW138" s="297"/>
      <c r="AX138" s="297"/>
      <c r="AY138" s="297"/>
      <c r="AZ138" s="297"/>
      <c r="BA138" s="297"/>
      <c r="BB138" s="297"/>
      <c r="BC138" s="290"/>
      <c r="BD138" s="290"/>
      <c r="BF138" s="202"/>
    </row>
    <row r="139" spans="1:58" s="25" customFormat="1" ht="15" x14ac:dyDescent="0.25">
      <c r="A139" s="292" t="s">
        <v>1382</v>
      </c>
      <c r="B139" s="298">
        <v>63512</v>
      </c>
      <c r="C139" s="562" t="s">
        <v>234</v>
      </c>
      <c r="D139" s="557"/>
      <c r="E139" s="288">
        <f>IF(Identification!$C$19="NON",IF(AND($A$9="cpte_CN",$A139="cpte_CN"),SUMIF(CRP!$A$12:$A$412,B139,CRP!$L$12:$L$412),SUMIF(CRP!$B$12:$B$412,B139,CRP!$L$12:$L$412)),0)</f>
        <v>0</v>
      </c>
      <c r="F139" s="288">
        <f t="shared" si="10"/>
        <v>0</v>
      </c>
      <c r="G139" s="296"/>
      <c r="H139" s="297"/>
      <c r="I139" s="297"/>
      <c r="J139" s="297"/>
      <c r="K139" s="297"/>
      <c r="L139" s="297"/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297"/>
      <c r="AI139" s="297"/>
      <c r="AJ139" s="297"/>
      <c r="AK139" s="297"/>
      <c r="AL139" s="297"/>
      <c r="AM139" s="297"/>
      <c r="AN139" s="297"/>
      <c r="AO139" s="297"/>
      <c r="AP139" s="297"/>
      <c r="AQ139" s="297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297"/>
      <c r="BC139" s="290"/>
      <c r="BD139" s="290"/>
      <c r="BF139" s="202"/>
    </row>
    <row r="140" spans="1:58" s="25" customFormat="1" ht="15" x14ac:dyDescent="0.25">
      <c r="A140" s="292" t="s">
        <v>1382</v>
      </c>
      <c r="B140" s="298">
        <v>63513</v>
      </c>
      <c r="C140" s="562" t="s">
        <v>235</v>
      </c>
      <c r="D140" s="557"/>
      <c r="E140" s="288">
        <f>IF(Identification!$C$19="NON",IF(AND($A$9="cpte_CN",$A140="cpte_CN"),SUMIF(CRP!$A$12:$A$412,B140,CRP!$L$12:$L$412),SUMIF(CRP!$B$12:$B$412,B140,CRP!$L$12:$L$412)),0)</f>
        <v>0</v>
      </c>
      <c r="F140" s="288">
        <f t="shared" si="10"/>
        <v>0</v>
      </c>
      <c r="G140" s="296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  <c r="U140" s="297"/>
      <c r="V140" s="297"/>
      <c r="W140" s="297"/>
      <c r="X140" s="297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297"/>
      <c r="AI140" s="297"/>
      <c r="AJ140" s="297"/>
      <c r="AK140" s="297"/>
      <c r="AL140" s="297"/>
      <c r="AM140" s="297"/>
      <c r="AN140" s="297"/>
      <c r="AO140" s="297"/>
      <c r="AP140" s="297"/>
      <c r="AQ140" s="297"/>
      <c r="AR140" s="297"/>
      <c r="AS140" s="297"/>
      <c r="AT140" s="297"/>
      <c r="AU140" s="297"/>
      <c r="AV140" s="297"/>
      <c r="AW140" s="297"/>
      <c r="AX140" s="297"/>
      <c r="AY140" s="297"/>
      <c r="AZ140" s="297"/>
      <c r="BA140" s="297"/>
      <c r="BB140" s="297"/>
      <c r="BC140" s="290"/>
      <c r="BD140" s="290"/>
      <c r="BF140" s="202"/>
    </row>
    <row r="141" spans="1:58" s="25" customFormat="1" ht="15" x14ac:dyDescent="0.25">
      <c r="A141" s="292" t="s">
        <v>1382</v>
      </c>
      <c r="B141" s="298">
        <v>63514</v>
      </c>
      <c r="C141" s="562" t="s">
        <v>236</v>
      </c>
      <c r="D141" s="557"/>
      <c r="E141" s="288">
        <f>IF(Identification!$C$19="NON",IF(AND($A$9="cpte_CN",$A141="cpte_CN"),SUMIF(CRP!$A$12:$A$412,B141,CRP!$L$12:$L$412),SUMIF(CRP!$B$12:$B$412,B141,CRP!$L$12:$L$412)),0)</f>
        <v>0</v>
      </c>
      <c r="F141" s="288">
        <f t="shared" ref="F141:F195" si="11">SUM(H141:BD141)</f>
        <v>0</v>
      </c>
      <c r="G141" s="296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97"/>
      <c r="AK141" s="297"/>
      <c r="AL141" s="297"/>
      <c r="AM141" s="297"/>
      <c r="AN141" s="297"/>
      <c r="AO141" s="297"/>
      <c r="AP141" s="297"/>
      <c r="AQ141" s="297"/>
      <c r="AR141" s="297"/>
      <c r="AS141" s="297"/>
      <c r="AT141" s="297"/>
      <c r="AU141" s="297"/>
      <c r="AV141" s="297"/>
      <c r="AW141" s="297"/>
      <c r="AX141" s="297"/>
      <c r="AY141" s="297"/>
      <c r="AZ141" s="297"/>
      <c r="BA141" s="297"/>
      <c r="BB141" s="297"/>
      <c r="BC141" s="290"/>
      <c r="BD141" s="290"/>
      <c r="BF141" s="202"/>
    </row>
    <row r="142" spans="1:58" s="25" customFormat="1" ht="15" x14ac:dyDescent="0.25">
      <c r="A142" s="292" t="s">
        <v>1382</v>
      </c>
      <c r="B142" s="298">
        <v>6352</v>
      </c>
      <c r="C142" s="562" t="s">
        <v>237</v>
      </c>
      <c r="D142" s="557"/>
      <c r="E142" s="288">
        <f>IF(Identification!$C$19="NON",IF(AND($A$9="cpte_CN",$A142="cpte_CN"),SUMIF(CRP!$A$12:$A$412,B142,CRP!$L$12:$L$412),SUMIF(CRP!$B$12:$B$412,B142,CRP!$L$12:$L$412)),0)</f>
        <v>0</v>
      </c>
      <c r="F142" s="288">
        <f t="shared" si="11"/>
        <v>0</v>
      </c>
      <c r="G142" s="296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7"/>
      <c r="AN142" s="297"/>
      <c r="AO142" s="297"/>
      <c r="AP142" s="297"/>
      <c r="AQ142" s="297"/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7"/>
      <c r="BC142" s="290"/>
      <c r="BD142" s="290"/>
      <c r="BF142" s="202"/>
    </row>
    <row r="143" spans="1:58" s="25" customFormat="1" ht="15" x14ac:dyDescent="0.25">
      <c r="A143" s="292" t="s">
        <v>1382</v>
      </c>
      <c r="B143" s="298">
        <v>6353</v>
      </c>
      <c r="C143" s="562" t="s">
        <v>238</v>
      </c>
      <c r="D143" s="557"/>
      <c r="E143" s="288">
        <f>IF(Identification!$C$19="NON",IF(AND($A$9="cpte_CN",$A143="cpte_CN"),SUMIF(CRP!$A$12:$A$412,B143,CRP!$L$12:$L$412),SUMIF(CRP!$B$12:$B$412,B143,CRP!$L$12:$L$412)),0)</f>
        <v>0</v>
      </c>
      <c r="F143" s="288">
        <f t="shared" si="11"/>
        <v>0</v>
      </c>
      <c r="G143" s="296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7"/>
      <c r="X143" s="297"/>
      <c r="Y143" s="297"/>
      <c r="Z143" s="297"/>
      <c r="AA143" s="297"/>
      <c r="AB143" s="297"/>
      <c r="AC143" s="297"/>
      <c r="AD143" s="297"/>
      <c r="AE143" s="297"/>
      <c r="AF143" s="297"/>
      <c r="AG143" s="297"/>
      <c r="AH143" s="297"/>
      <c r="AI143" s="297"/>
      <c r="AJ143" s="297"/>
      <c r="AK143" s="297"/>
      <c r="AL143" s="297"/>
      <c r="AM143" s="297"/>
      <c r="AN143" s="297"/>
      <c r="AO143" s="297"/>
      <c r="AP143" s="297"/>
      <c r="AQ143" s="297"/>
      <c r="AR143" s="297"/>
      <c r="AS143" s="297"/>
      <c r="AT143" s="297"/>
      <c r="AU143" s="297"/>
      <c r="AV143" s="297"/>
      <c r="AW143" s="297"/>
      <c r="AX143" s="297"/>
      <c r="AY143" s="297"/>
      <c r="AZ143" s="297"/>
      <c r="BA143" s="297"/>
      <c r="BB143" s="297"/>
      <c r="BC143" s="290"/>
      <c r="BD143" s="290"/>
      <c r="BF143" s="202"/>
    </row>
    <row r="144" spans="1:58" s="25" customFormat="1" ht="15" x14ac:dyDescent="0.25">
      <c r="A144" s="292" t="s">
        <v>1382</v>
      </c>
      <c r="B144" s="298">
        <v>6354</v>
      </c>
      <c r="C144" s="562" t="s">
        <v>239</v>
      </c>
      <c r="D144" s="557"/>
      <c r="E144" s="288">
        <f>IF(Identification!$C$19="NON",IF(AND($A$9="cpte_CN",$A144="cpte_CN"),SUMIF(CRP!$A$12:$A$412,B144,CRP!$L$12:$L$412),SUMIF(CRP!$B$12:$B$412,B144,CRP!$L$12:$L$412)),0)</f>
        <v>0</v>
      </c>
      <c r="F144" s="288">
        <f t="shared" si="11"/>
        <v>0</v>
      </c>
      <c r="G144" s="296"/>
      <c r="H144" s="297"/>
      <c r="I144" s="297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297"/>
      <c r="X144" s="297"/>
      <c r="Y144" s="297"/>
      <c r="Z144" s="297"/>
      <c r="AA144" s="297"/>
      <c r="AB144" s="297"/>
      <c r="AC144" s="297"/>
      <c r="AD144" s="297"/>
      <c r="AE144" s="297"/>
      <c r="AF144" s="297"/>
      <c r="AG144" s="297"/>
      <c r="AH144" s="297"/>
      <c r="AI144" s="297"/>
      <c r="AJ144" s="297"/>
      <c r="AK144" s="297"/>
      <c r="AL144" s="297"/>
      <c r="AM144" s="297"/>
      <c r="AN144" s="297"/>
      <c r="AO144" s="297"/>
      <c r="AP144" s="297"/>
      <c r="AQ144" s="297"/>
      <c r="AR144" s="297"/>
      <c r="AS144" s="297"/>
      <c r="AT144" s="297"/>
      <c r="AU144" s="297"/>
      <c r="AV144" s="297"/>
      <c r="AW144" s="297"/>
      <c r="AX144" s="297"/>
      <c r="AY144" s="297"/>
      <c r="AZ144" s="297"/>
      <c r="BA144" s="297"/>
      <c r="BB144" s="297"/>
      <c r="BC144" s="290"/>
      <c r="BD144" s="290"/>
      <c r="BF144" s="202"/>
    </row>
    <row r="145" spans="1:58" s="25" customFormat="1" ht="15" x14ac:dyDescent="0.25">
      <c r="A145" s="292" t="s">
        <v>1382</v>
      </c>
      <c r="B145" s="298">
        <v>6358</v>
      </c>
      <c r="C145" s="562" t="s">
        <v>240</v>
      </c>
      <c r="D145" s="557"/>
      <c r="E145" s="288">
        <f>IF(Identification!$C$19="NON",IF(AND($A$9="cpte_CN",$A145="cpte_CN"),SUMIF(CRP!$A$12:$A$412,B145,CRP!$L$12:$L$412),SUMIF(CRP!$B$12:$B$412,B145,CRP!$L$12:$L$412)),0)</f>
        <v>0</v>
      </c>
      <c r="F145" s="288">
        <f t="shared" si="11"/>
        <v>0</v>
      </c>
      <c r="G145" s="296"/>
      <c r="H145" s="297"/>
      <c r="I145" s="297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  <c r="T145" s="297"/>
      <c r="U145" s="297"/>
      <c r="V145" s="297"/>
      <c r="W145" s="297"/>
      <c r="X145" s="297"/>
      <c r="Y145" s="297"/>
      <c r="Z145" s="297"/>
      <c r="AA145" s="297"/>
      <c r="AB145" s="297"/>
      <c r="AC145" s="297"/>
      <c r="AD145" s="297"/>
      <c r="AE145" s="297"/>
      <c r="AF145" s="297"/>
      <c r="AG145" s="297"/>
      <c r="AH145" s="297"/>
      <c r="AI145" s="297"/>
      <c r="AJ145" s="297"/>
      <c r="AK145" s="297"/>
      <c r="AL145" s="297"/>
      <c r="AM145" s="297"/>
      <c r="AN145" s="297"/>
      <c r="AO145" s="297"/>
      <c r="AP145" s="297"/>
      <c r="AQ145" s="297"/>
      <c r="AR145" s="297"/>
      <c r="AS145" s="297"/>
      <c r="AT145" s="297"/>
      <c r="AU145" s="297"/>
      <c r="AV145" s="297"/>
      <c r="AW145" s="297"/>
      <c r="AX145" s="297"/>
      <c r="AY145" s="297"/>
      <c r="AZ145" s="297"/>
      <c r="BA145" s="297"/>
      <c r="BB145" s="297"/>
      <c r="BC145" s="290"/>
      <c r="BD145" s="290"/>
      <c r="BF145" s="202"/>
    </row>
    <row r="146" spans="1:58" s="25" customFormat="1" ht="15" x14ac:dyDescent="0.25">
      <c r="A146" s="292" t="s">
        <v>1382</v>
      </c>
      <c r="B146" s="298">
        <v>637</v>
      </c>
      <c r="C146" s="562" t="s">
        <v>241</v>
      </c>
      <c r="D146" s="557"/>
      <c r="E146" s="288">
        <f>IF(Identification!$C$19="NON",IF(AND($A$9="cpte_CN",$A146="cpte_CN"),SUMIF(CRP!$A$12:$A$412,B146,CRP!$L$12:$L$412),SUMIF(CRP!$B$12:$B$412,B146,CRP!$L$12:$L$412)),0)</f>
        <v>0</v>
      </c>
      <c r="F146" s="288">
        <f t="shared" si="11"/>
        <v>0</v>
      </c>
      <c r="G146" s="296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  <c r="Y146" s="297"/>
      <c r="Z146" s="297"/>
      <c r="AA146" s="297"/>
      <c r="AB146" s="297"/>
      <c r="AC146" s="297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O146" s="297"/>
      <c r="AP146" s="297"/>
      <c r="AQ146" s="297"/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/>
      <c r="BC146" s="297"/>
      <c r="BD146" s="297"/>
      <c r="BF146" s="202"/>
    </row>
    <row r="147" spans="1:58" s="25" customFormat="1" ht="24.75" customHeight="1" x14ac:dyDescent="0.25">
      <c r="A147" s="292" t="s">
        <v>1382</v>
      </c>
      <c r="B147" s="298">
        <v>651</v>
      </c>
      <c r="C147" s="562" t="s">
        <v>243</v>
      </c>
      <c r="D147" s="557"/>
      <c r="E147" s="288">
        <f>IF(Identification!$C$19="NON",IF(AND($A$9="cpte_CN",$A147="cpte_CN"),SUMIF(CRP!$A$12:$A$412,B147,CRP!$L$12:$L$412),SUMIF(CRP!$B$12:$B$412,B147,CRP!$L$12:$L$412)),0)</f>
        <v>0</v>
      </c>
      <c r="F147" s="288">
        <f t="shared" si="11"/>
        <v>0</v>
      </c>
      <c r="G147" s="296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  <c r="Y147" s="297"/>
      <c r="Z147" s="297"/>
      <c r="AA147" s="297"/>
      <c r="AB147" s="297"/>
      <c r="AC147" s="297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97"/>
      <c r="AX147" s="297"/>
      <c r="AY147" s="297"/>
      <c r="AZ147" s="297"/>
      <c r="BA147" s="297"/>
      <c r="BB147" s="297"/>
      <c r="BC147" s="297"/>
      <c r="BD147" s="297"/>
      <c r="BF147" s="202"/>
    </row>
    <row r="148" spans="1:58" s="25" customFormat="1" ht="15" x14ac:dyDescent="0.25">
      <c r="A148" s="292" t="s">
        <v>1382</v>
      </c>
      <c r="B148" s="298">
        <v>6521</v>
      </c>
      <c r="C148" s="562" t="s">
        <v>526</v>
      </c>
      <c r="D148" s="557"/>
      <c r="E148" s="288">
        <f>IF(Identification!$C$19="NON",IF(AND($A$9="cpte_CN",$A148="cpte_CN"),SUMIF(CRP!$A$12:$A$412,B148,CRP!$L$12:$L$412),SUMIF(CRP!$B$12:$B$412,B148,CRP!$L$12:$L$412)),0)</f>
        <v>0</v>
      </c>
      <c r="F148" s="288">
        <f t="shared" si="11"/>
        <v>0</v>
      </c>
      <c r="G148" s="296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7"/>
      <c r="AS148" s="297"/>
      <c r="AT148" s="297"/>
      <c r="AU148" s="297"/>
      <c r="AV148" s="297"/>
      <c r="AW148" s="297"/>
      <c r="AX148" s="297"/>
      <c r="AY148" s="297"/>
      <c r="AZ148" s="297"/>
      <c r="BA148" s="297"/>
      <c r="BB148" s="297"/>
      <c r="BC148" s="297"/>
      <c r="BD148" s="297"/>
      <c r="BF148" s="202"/>
    </row>
    <row r="149" spans="1:58" s="25" customFormat="1" ht="15" x14ac:dyDescent="0.25">
      <c r="A149" s="292" t="s">
        <v>1382</v>
      </c>
      <c r="B149" s="298">
        <v>6522</v>
      </c>
      <c r="C149" s="562" t="s">
        <v>527</v>
      </c>
      <c r="D149" s="557"/>
      <c r="E149" s="288">
        <f>IF(Identification!$C$19="NON",IF(AND($A$9="cpte_CN",$A149="cpte_CN"),SUMIF(CRP!$A$12:$A$412,B149,CRP!$L$12:$L$412),SUMIF(CRP!$B$12:$B$412,B149,CRP!$L$12:$L$412)),0)</f>
        <v>0</v>
      </c>
      <c r="F149" s="288">
        <f t="shared" si="11"/>
        <v>0</v>
      </c>
      <c r="G149" s="296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7"/>
      <c r="Y149" s="297"/>
      <c r="Z149" s="297"/>
      <c r="AA149" s="297"/>
      <c r="AB149" s="297"/>
      <c r="AC149" s="297"/>
      <c r="AD149" s="297"/>
      <c r="AE149" s="297"/>
      <c r="AF149" s="297"/>
      <c r="AG149" s="297"/>
      <c r="AH149" s="297"/>
      <c r="AI149" s="297"/>
      <c r="AJ149" s="297"/>
      <c r="AK149" s="297"/>
      <c r="AL149" s="297"/>
      <c r="AM149" s="297"/>
      <c r="AN149" s="297"/>
      <c r="AO149" s="297"/>
      <c r="AP149" s="297"/>
      <c r="AQ149" s="297"/>
      <c r="AR149" s="297"/>
      <c r="AS149" s="297"/>
      <c r="AT149" s="297"/>
      <c r="AU149" s="297"/>
      <c r="AV149" s="297"/>
      <c r="AW149" s="297"/>
      <c r="AX149" s="297"/>
      <c r="AY149" s="297"/>
      <c r="AZ149" s="297"/>
      <c r="BA149" s="297"/>
      <c r="BB149" s="297"/>
      <c r="BC149" s="297"/>
      <c r="BD149" s="297"/>
      <c r="BF149" s="202"/>
    </row>
    <row r="150" spans="1:58" s="25" customFormat="1" ht="15" x14ac:dyDescent="0.25">
      <c r="A150" s="292" t="s">
        <v>1382</v>
      </c>
      <c r="B150" s="298">
        <v>654</v>
      </c>
      <c r="C150" s="562" t="s">
        <v>244</v>
      </c>
      <c r="D150" s="557"/>
      <c r="E150" s="288">
        <f>IF(Identification!$C$19="NON",IF(AND($A$9="cpte_CN",$A150="cpte_CN"),SUMIF(CRP!$A$12:$A$412,B150,CRP!$L$12:$L$412),SUMIF(CRP!$B$12:$B$412,B150,CRP!$L$12:$L$412)),0)</f>
        <v>0</v>
      </c>
      <c r="F150" s="288">
        <f t="shared" si="11"/>
        <v>0</v>
      </c>
      <c r="G150" s="296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297"/>
      <c r="X150" s="297"/>
      <c r="Y150" s="297"/>
      <c r="Z150" s="297"/>
      <c r="AA150" s="297"/>
      <c r="AB150" s="297"/>
      <c r="AC150" s="297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97"/>
      <c r="AX150" s="297"/>
      <c r="AY150" s="297"/>
      <c r="AZ150" s="297"/>
      <c r="BA150" s="297"/>
      <c r="BB150" s="297"/>
      <c r="BC150" s="297"/>
      <c r="BD150" s="297"/>
      <c r="BF150" s="202"/>
    </row>
    <row r="151" spans="1:58" s="25" customFormat="1" ht="15" x14ac:dyDescent="0.25">
      <c r="A151" s="292" t="s">
        <v>1382</v>
      </c>
      <c r="B151" s="298">
        <v>655</v>
      </c>
      <c r="C151" s="562" t="s">
        <v>245</v>
      </c>
      <c r="D151" s="557"/>
      <c r="E151" s="288">
        <f>IF(Identification!$C$19="NON",IF(AND($A$9="cpte_CN",$A151="cpte_CN"),SUMIF(CRP!$A$12:$A$412,B151,CRP!$L$12:$L$412),SUMIF(CRP!$B$12:$B$412,B151,CRP!$L$12:$L$412)),0)</f>
        <v>0</v>
      </c>
      <c r="F151" s="288">
        <f t="shared" si="11"/>
        <v>0</v>
      </c>
      <c r="G151" s="296"/>
      <c r="H151" s="297"/>
      <c r="I151" s="297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297"/>
      <c r="X151" s="297"/>
      <c r="Y151" s="297"/>
      <c r="Z151" s="297"/>
      <c r="AA151" s="297"/>
      <c r="AB151" s="297"/>
      <c r="AC151" s="297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O151" s="297"/>
      <c r="AP151" s="297"/>
      <c r="AQ151" s="297"/>
      <c r="AR151" s="297"/>
      <c r="AS151" s="297"/>
      <c r="AT151" s="297"/>
      <c r="AU151" s="297"/>
      <c r="AV151" s="297"/>
      <c r="AW151" s="297"/>
      <c r="AX151" s="297"/>
      <c r="AY151" s="297"/>
      <c r="AZ151" s="297"/>
      <c r="BA151" s="297"/>
      <c r="BB151" s="297"/>
      <c r="BC151" s="290"/>
      <c r="BD151" s="290"/>
      <c r="BF151" s="202"/>
    </row>
    <row r="152" spans="1:58" s="25" customFormat="1" ht="15" x14ac:dyDescent="0.25">
      <c r="A152" s="292" t="s">
        <v>1382</v>
      </c>
      <c r="B152" s="298">
        <v>657</v>
      </c>
      <c r="C152" s="562" t="s">
        <v>246</v>
      </c>
      <c r="D152" s="557"/>
      <c r="E152" s="288">
        <f>IF(Identification!$C$19="NON",IF(AND($A$9="cpte_CN",$A152="cpte_CN"),SUMIF(CRP!$A$12:$A$412,B152,CRP!$L$12:$L$412),SUMIF(CRP!$B$12:$B$412,B152,CRP!$L$12:$L$412)),0)</f>
        <v>0</v>
      </c>
      <c r="F152" s="288">
        <f t="shared" si="11"/>
        <v>0</v>
      </c>
      <c r="G152" s="296"/>
      <c r="H152" s="297"/>
      <c r="I152" s="297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297"/>
      <c r="X152" s="297"/>
      <c r="Y152" s="297"/>
      <c r="Z152" s="297"/>
      <c r="AA152" s="297"/>
      <c r="AB152" s="297"/>
      <c r="AC152" s="297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O152" s="297"/>
      <c r="AP152" s="297"/>
      <c r="AQ152" s="297"/>
      <c r="AR152" s="297"/>
      <c r="AS152" s="297"/>
      <c r="AT152" s="297"/>
      <c r="AU152" s="297"/>
      <c r="AV152" s="297"/>
      <c r="AW152" s="297"/>
      <c r="AX152" s="297"/>
      <c r="AY152" s="297"/>
      <c r="AZ152" s="297"/>
      <c r="BA152" s="297"/>
      <c r="BB152" s="297"/>
      <c r="BC152" s="290"/>
      <c r="BD152" s="290"/>
      <c r="BF152" s="202"/>
    </row>
    <row r="153" spans="1:58" s="25" customFormat="1" ht="15" x14ac:dyDescent="0.25">
      <c r="A153" s="292" t="s">
        <v>1382</v>
      </c>
      <c r="B153" s="298" t="s">
        <v>915</v>
      </c>
      <c r="C153" s="562" t="s">
        <v>247</v>
      </c>
      <c r="D153" s="557"/>
      <c r="E153" s="288">
        <f>IF(Identification!$C$19="NON",IF(AND($A$9="cpte_CN",$A153="cpte_CN"),SUMIF(CRP!$A$12:$A$412,B153,CRP!$L$12:$L$412),SUMIF(CRP!$B$12:$B$412,B153,CRP!$L$12:$L$412)),0)</f>
        <v>0</v>
      </c>
      <c r="F153" s="288">
        <f t="shared" si="11"/>
        <v>0</v>
      </c>
      <c r="G153" s="296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297"/>
      <c r="X153" s="297"/>
      <c r="Y153" s="297"/>
      <c r="Z153" s="297"/>
      <c r="AA153" s="297"/>
      <c r="AB153" s="297"/>
      <c r="AC153" s="297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297"/>
      <c r="AO153" s="297"/>
      <c r="AP153" s="297"/>
      <c r="AQ153" s="297"/>
      <c r="AR153" s="297"/>
      <c r="AS153" s="297"/>
      <c r="AT153" s="297"/>
      <c r="AU153" s="297"/>
      <c r="AV153" s="297"/>
      <c r="AW153" s="297"/>
      <c r="AX153" s="297"/>
      <c r="AY153" s="297"/>
      <c r="AZ153" s="297"/>
      <c r="BA153" s="297"/>
      <c r="BB153" s="297"/>
      <c r="BC153" s="290"/>
      <c r="BD153" s="290"/>
      <c r="BF153" s="202"/>
    </row>
    <row r="154" spans="1:58" s="25" customFormat="1" ht="15" x14ac:dyDescent="0.25">
      <c r="A154" s="292" t="s">
        <v>1382</v>
      </c>
      <c r="B154" s="298">
        <v>6581</v>
      </c>
      <c r="C154" s="562" t="s">
        <v>248</v>
      </c>
      <c r="D154" s="557"/>
      <c r="E154" s="288">
        <f>IF(Identification!$C$19="NON",IF(AND($A$9="cpte_CN",$A154="cpte_CN"),SUMIF(CRP!$A$12:$A$412,B154,CRP!$L$12:$L$412),SUMIF(CRP!$B$12:$B$412,B154,CRP!$L$12:$L$412)),0)</f>
        <v>0</v>
      </c>
      <c r="F154" s="288">
        <f t="shared" si="11"/>
        <v>0</v>
      </c>
      <c r="G154" s="296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297"/>
      <c r="AO154" s="297"/>
      <c r="AP154" s="297"/>
      <c r="AQ154" s="297"/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  <c r="BC154" s="290"/>
      <c r="BD154" s="290"/>
      <c r="BF154" s="202"/>
    </row>
    <row r="155" spans="1:58" s="25" customFormat="1" ht="15" x14ac:dyDescent="0.25">
      <c r="A155" s="292" t="s">
        <v>1382</v>
      </c>
      <c r="B155" s="298">
        <v>6585</v>
      </c>
      <c r="C155" s="562" t="s">
        <v>249</v>
      </c>
      <c r="D155" s="557"/>
      <c r="E155" s="288">
        <f>IF(Identification!$C$19="NON",IF(AND($A$9="cpte_CN",$A155="cpte_CN"),SUMIF(CRP!$A$12:$A$412,B155,CRP!$L$12:$L$412),SUMIF(CRP!$B$12:$B$412,B155,CRP!$L$12:$L$412)),0)</f>
        <v>0</v>
      </c>
      <c r="F155" s="288">
        <f t="shared" si="11"/>
        <v>0</v>
      </c>
      <c r="G155" s="296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7"/>
      <c r="Z155" s="297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297"/>
      <c r="AO155" s="297"/>
      <c r="AP155" s="297"/>
      <c r="AQ155" s="297"/>
      <c r="AR155" s="297"/>
      <c r="AS155" s="297"/>
      <c r="AT155" s="297"/>
      <c r="AU155" s="297"/>
      <c r="AV155" s="297"/>
      <c r="AW155" s="297"/>
      <c r="AX155" s="297"/>
      <c r="AY155" s="297"/>
      <c r="AZ155" s="297"/>
      <c r="BA155" s="297"/>
      <c r="BB155" s="297"/>
      <c r="BC155" s="290"/>
      <c r="BD155" s="290"/>
      <c r="BF155" s="202"/>
    </row>
    <row r="156" spans="1:58" s="13" customFormat="1" ht="36" customHeight="1" x14ac:dyDescent="0.25">
      <c r="A156" s="292" t="s">
        <v>1381</v>
      </c>
      <c r="B156" s="293" t="s">
        <v>741</v>
      </c>
      <c r="C156" s="555" t="s">
        <v>1457</v>
      </c>
      <c r="D156" s="557"/>
      <c r="E156" s="285">
        <f>IF(Identification!$C$19="NON",IF(AND($A$9="cpte_CN",$A156="cpte_CN"),SUMIF(CRP!$A$12:$A$412,B156,CRP!$L$12:$L$412),SUMIF(CRP!$B$12:$B$412,B156,CRP!$L$12:$L$412)),0)</f>
        <v>0</v>
      </c>
      <c r="F156" s="285">
        <f t="shared" si="11"/>
        <v>0</v>
      </c>
      <c r="G156" s="285">
        <f>E156-F156</f>
        <v>0</v>
      </c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  <c r="X156" s="294"/>
      <c r="Y156" s="294"/>
      <c r="Z156" s="294"/>
      <c r="AA156" s="294"/>
      <c r="AB156" s="294"/>
      <c r="AC156" s="294"/>
      <c r="AD156" s="294"/>
      <c r="AE156" s="294"/>
      <c r="AF156" s="294"/>
      <c r="AG156" s="294"/>
      <c r="AH156" s="294"/>
      <c r="AI156" s="294"/>
      <c r="AJ156" s="294"/>
      <c r="AK156" s="294"/>
      <c r="AL156" s="294"/>
      <c r="AM156" s="294"/>
      <c r="AN156" s="294"/>
      <c r="AO156" s="294"/>
      <c r="AP156" s="294"/>
      <c r="AQ156" s="294"/>
      <c r="AR156" s="294"/>
      <c r="AS156" s="294"/>
      <c r="AT156" s="294"/>
      <c r="AU156" s="294"/>
      <c r="AV156" s="294"/>
      <c r="AW156" s="294"/>
      <c r="AX156" s="294"/>
      <c r="AY156" s="294"/>
      <c r="AZ156" s="294"/>
      <c r="BA156" s="294"/>
      <c r="BB156" s="294"/>
      <c r="BC156" s="294"/>
      <c r="BD156" s="294"/>
      <c r="BF156" s="202"/>
    </row>
    <row r="157" spans="1:58" s="13" customFormat="1" ht="15" x14ac:dyDescent="0.25">
      <c r="A157" s="292" t="s">
        <v>1382</v>
      </c>
      <c r="B157" s="298">
        <v>6611</v>
      </c>
      <c r="C157" s="562" t="s">
        <v>253</v>
      </c>
      <c r="D157" s="557"/>
      <c r="E157" s="288">
        <f>IF(Identification!$C$19="NON",IF(AND($A$9="cpte_CN",$A157="cpte_CN"),SUMIF(CRP!$A$12:$A$412,B157,CRP!$L$12:$L$412),SUMIF(CRP!$B$12:$B$412,B157,CRP!$L$12:$L$412)),0)</f>
        <v>0</v>
      </c>
      <c r="F157" s="288">
        <f t="shared" si="11"/>
        <v>0</v>
      </c>
      <c r="G157" s="296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O157" s="297"/>
      <c r="AP157" s="297"/>
      <c r="AQ157" s="297"/>
      <c r="AR157" s="297"/>
      <c r="AS157" s="297"/>
      <c r="AT157" s="297"/>
      <c r="AU157" s="297"/>
      <c r="AV157" s="297"/>
      <c r="AW157" s="297"/>
      <c r="AX157" s="297"/>
      <c r="AY157" s="297"/>
      <c r="AZ157" s="297"/>
      <c r="BA157" s="297"/>
      <c r="BB157" s="297"/>
      <c r="BC157" s="290"/>
      <c r="BD157" s="290"/>
      <c r="BF157" s="202"/>
    </row>
    <row r="158" spans="1:58" s="25" customFormat="1" ht="15" x14ac:dyDescent="0.25">
      <c r="A158" s="292" t="s">
        <v>1382</v>
      </c>
      <c r="B158" s="298">
        <v>6615</v>
      </c>
      <c r="C158" s="562" t="s">
        <v>254</v>
      </c>
      <c r="D158" s="557"/>
      <c r="E158" s="288">
        <f>IF(Identification!$C$19="NON",IF(AND($A$9="cpte_CN",$A158="cpte_CN"),SUMIF(CRP!$A$12:$A$412,B158,CRP!$L$12:$L$412),SUMIF(CRP!$B$12:$B$412,B158,CRP!$L$12:$L$412)),0)</f>
        <v>0</v>
      </c>
      <c r="F158" s="288">
        <f t="shared" si="11"/>
        <v>0</v>
      </c>
      <c r="G158" s="296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297"/>
      <c r="AV158" s="297"/>
      <c r="AW158" s="297"/>
      <c r="AX158" s="297"/>
      <c r="AY158" s="297"/>
      <c r="AZ158" s="297"/>
      <c r="BA158" s="297"/>
      <c r="BB158" s="297"/>
      <c r="BC158" s="290"/>
      <c r="BD158" s="290"/>
      <c r="BF158" s="202"/>
    </row>
    <row r="159" spans="1:58" s="25" customFormat="1" ht="15" x14ac:dyDescent="0.25">
      <c r="A159" s="292" t="s">
        <v>1382</v>
      </c>
      <c r="B159" s="298">
        <v>6616</v>
      </c>
      <c r="C159" s="562" t="s">
        <v>255</v>
      </c>
      <c r="D159" s="557"/>
      <c r="E159" s="288">
        <f>IF(Identification!$C$19="NON",IF(AND($A$9="cpte_CN",$A159="cpte_CN"),SUMIF(CRP!$A$12:$A$412,B159,CRP!$L$12:$L$412),SUMIF(CRP!$B$12:$B$412,B159,CRP!$L$12:$L$412)),0)</f>
        <v>0</v>
      </c>
      <c r="F159" s="288">
        <f t="shared" si="11"/>
        <v>0</v>
      </c>
      <c r="G159" s="296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7"/>
      <c r="AW159" s="297"/>
      <c r="AX159" s="297"/>
      <c r="AY159" s="297"/>
      <c r="AZ159" s="297"/>
      <c r="BA159" s="297"/>
      <c r="BB159" s="297"/>
      <c r="BC159" s="290"/>
      <c r="BD159" s="290"/>
      <c r="BF159" s="202"/>
    </row>
    <row r="160" spans="1:58" s="25" customFormat="1" ht="15" x14ac:dyDescent="0.25">
      <c r="A160" s="292" t="s">
        <v>1382</v>
      </c>
      <c r="B160" s="298">
        <v>6618</v>
      </c>
      <c r="C160" s="562" t="s">
        <v>256</v>
      </c>
      <c r="D160" s="557"/>
      <c r="E160" s="288">
        <f>IF(Identification!$C$19="NON",IF(AND($A$9="cpte_CN",$A160="cpte_CN"),SUMIF(CRP!$A$12:$A$412,B160,CRP!$L$12:$L$412),SUMIF(CRP!$B$12:$B$412,B160,CRP!$L$12:$L$412)),0)</f>
        <v>0</v>
      </c>
      <c r="F160" s="288">
        <f t="shared" si="11"/>
        <v>0</v>
      </c>
      <c r="G160" s="296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297"/>
      <c r="AO160" s="297"/>
      <c r="AP160" s="297"/>
      <c r="AQ160" s="297"/>
      <c r="AR160" s="297"/>
      <c r="AS160" s="297"/>
      <c r="AT160" s="297"/>
      <c r="AU160" s="297"/>
      <c r="AV160" s="297"/>
      <c r="AW160" s="297"/>
      <c r="AX160" s="297"/>
      <c r="AY160" s="297"/>
      <c r="AZ160" s="297"/>
      <c r="BA160" s="297"/>
      <c r="BB160" s="297"/>
      <c r="BC160" s="290"/>
      <c r="BD160" s="290"/>
      <c r="BF160" s="202"/>
    </row>
    <row r="161" spans="1:58" s="25" customFormat="1" ht="15" x14ac:dyDescent="0.25">
      <c r="A161" s="292" t="s">
        <v>1382</v>
      </c>
      <c r="B161" s="298" t="s">
        <v>528</v>
      </c>
      <c r="C161" s="562" t="s">
        <v>257</v>
      </c>
      <c r="D161" s="557"/>
      <c r="E161" s="288">
        <f>IF(Identification!$C$19="NON",IF(AND($A$9="cpte_CN",$A161="cpte_CN"),SUMIF(CRP!$A$12:$A$412,B161,CRP!$L$12:$L$412),SUMIF(CRP!$B$12:$B$412,B161,CRP!$L$12:$L$412)),0)</f>
        <v>0</v>
      </c>
      <c r="F161" s="288">
        <f t="shared" si="11"/>
        <v>0</v>
      </c>
      <c r="G161" s="296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297"/>
      <c r="AO161" s="297"/>
      <c r="AP161" s="297"/>
      <c r="AQ161" s="297"/>
      <c r="AR161" s="297"/>
      <c r="AS161" s="297"/>
      <c r="AT161" s="297"/>
      <c r="AU161" s="297"/>
      <c r="AV161" s="297"/>
      <c r="AW161" s="297"/>
      <c r="AX161" s="297"/>
      <c r="AY161" s="297"/>
      <c r="AZ161" s="297"/>
      <c r="BA161" s="297"/>
      <c r="BB161" s="297"/>
      <c r="BC161" s="290"/>
      <c r="BD161" s="290"/>
      <c r="BF161" s="202"/>
    </row>
    <row r="162" spans="1:58" s="25" customFormat="1" ht="15" x14ac:dyDescent="0.25">
      <c r="A162" s="292" t="s">
        <v>1382</v>
      </c>
      <c r="B162" s="298">
        <v>671</v>
      </c>
      <c r="C162" s="562" t="s">
        <v>259</v>
      </c>
      <c r="D162" s="557"/>
      <c r="E162" s="288">
        <f>IF(Identification!$C$19="NON",IF(AND($A$9="cpte_CN",$A162="cpte_CN"),SUMIF(CRP!$A$12:$A$412,B162,CRP!$L$12:$L$412),SUMIF(CRP!$B$12:$B$412,B162,CRP!$L$12:$L$412)),0)</f>
        <v>0</v>
      </c>
      <c r="F162" s="288">
        <f t="shared" si="11"/>
        <v>0</v>
      </c>
      <c r="G162" s="296"/>
      <c r="H162" s="297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297"/>
      <c r="X162" s="297"/>
      <c r="Y162" s="297"/>
      <c r="Z162" s="297"/>
      <c r="AA162" s="297"/>
      <c r="AB162" s="297"/>
      <c r="AC162" s="297"/>
      <c r="AD162" s="297"/>
      <c r="AE162" s="297"/>
      <c r="AF162" s="297"/>
      <c r="AG162" s="297"/>
      <c r="AH162" s="297"/>
      <c r="AI162" s="297"/>
      <c r="AJ162" s="297"/>
      <c r="AK162" s="297"/>
      <c r="AL162" s="297"/>
      <c r="AM162" s="297"/>
      <c r="AN162" s="297"/>
      <c r="AO162" s="297"/>
      <c r="AP162" s="297"/>
      <c r="AQ162" s="297"/>
      <c r="AR162" s="297"/>
      <c r="AS162" s="297"/>
      <c r="AT162" s="297"/>
      <c r="AU162" s="297"/>
      <c r="AV162" s="297"/>
      <c r="AW162" s="297"/>
      <c r="AX162" s="297"/>
      <c r="AY162" s="297"/>
      <c r="AZ162" s="297"/>
      <c r="BA162" s="297"/>
      <c r="BB162" s="297"/>
      <c r="BC162" s="290"/>
      <c r="BD162" s="290"/>
      <c r="BF162" s="202"/>
    </row>
    <row r="163" spans="1:58" s="25" customFormat="1" ht="15" x14ac:dyDescent="0.25">
      <c r="A163" s="292" t="s">
        <v>1382</v>
      </c>
      <c r="B163" s="298" t="s">
        <v>260</v>
      </c>
      <c r="C163" s="562" t="s">
        <v>1582</v>
      </c>
      <c r="D163" s="557"/>
      <c r="E163" s="288">
        <f>IF(Identification!$C$19="NON",IF(AND($A$9="cpte_CN",$A163="cpte_CN"),SUMIF(CRP!$A$12:$A$412,B163,CRP!$L$12:$L$412),SUMIF(CRP!$B$12:$B$412,B163,CRP!$L$12:$L$412)),0)</f>
        <v>0</v>
      </c>
      <c r="F163" s="288">
        <f t="shared" si="11"/>
        <v>0</v>
      </c>
      <c r="G163" s="285">
        <f t="shared" ref="G163:G164" si="12">E163-F163</f>
        <v>0</v>
      </c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4"/>
      <c r="AF163" s="294"/>
      <c r="AG163" s="294"/>
      <c r="AH163" s="294"/>
      <c r="AI163" s="294"/>
      <c r="AJ163" s="294"/>
      <c r="AK163" s="294"/>
      <c r="AL163" s="294"/>
      <c r="AM163" s="294"/>
      <c r="AN163" s="294"/>
      <c r="AO163" s="294"/>
      <c r="AP163" s="294"/>
      <c r="AQ163" s="294"/>
      <c r="AR163" s="294"/>
      <c r="AS163" s="294"/>
      <c r="AT163" s="294"/>
      <c r="AU163" s="294"/>
      <c r="AV163" s="294"/>
      <c r="AW163" s="294"/>
      <c r="AX163" s="294"/>
      <c r="AY163" s="294"/>
      <c r="AZ163" s="294"/>
      <c r="BA163" s="294"/>
      <c r="BB163" s="294"/>
      <c r="BC163" s="294"/>
      <c r="BD163" s="294"/>
      <c r="BF163" s="202"/>
    </row>
    <row r="164" spans="1:58" s="25" customFormat="1" ht="15" x14ac:dyDescent="0.25">
      <c r="A164" s="292" t="s">
        <v>1382</v>
      </c>
      <c r="B164" s="298" t="s">
        <v>262</v>
      </c>
      <c r="C164" s="562" t="s">
        <v>1583</v>
      </c>
      <c r="D164" s="557"/>
      <c r="E164" s="288">
        <f>IF(Identification!$C$19="NON",IF(AND($A$9="cpte_CN",$A164="cpte_CN"),SUMIF(CRP!$A$12:$A$412,B164,CRP!$L$12:$L$412),SUMIF(CRP!$B$12:$B$412,B164,CRP!$L$12:$L$412)),0)</f>
        <v>0</v>
      </c>
      <c r="F164" s="288">
        <f t="shared" si="11"/>
        <v>0</v>
      </c>
      <c r="G164" s="285">
        <f t="shared" si="12"/>
        <v>0</v>
      </c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  <c r="X164" s="294"/>
      <c r="Y164" s="294"/>
      <c r="Z164" s="294"/>
      <c r="AA164" s="294"/>
      <c r="AB164" s="294"/>
      <c r="AC164" s="294"/>
      <c r="AD164" s="294"/>
      <c r="AE164" s="294"/>
      <c r="AF164" s="294"/>
      <c r="AG164" s="294"/>
      <c r="AH164" s="294"/>
      <c r="AI164" s="294"/>
      <c r="AJ164" s="294"/>
      <c r="AK164" s="294"/>
      <c r="AL164" s="294"/>
      <c r="AM164" s="294"/>
      <c r="AN164" s="294"/>
      <c r="AO164" s="294"/>
      <c r="AP164" s="294"/>
      <c r="AQ164" s="294"/>
      <c r="AR164" s="294"/>
      <c r="AS164" s="294"/>
      <c r="AT164" s="294"/>
      <c r="AU164" s="294"/>
      <c r="AV164" s="294"/>
      <c r="AW164" s="294"/>
      <c r="AX164" s="294"/>
      <c r="AY164" s="294"/>
      <c r="AZ164" s="294"/>
      <c r="BA164" s="294"/>
      <c r="BB164" s="294"/>
      <c r="BC164" s="294"/>
      <c r="BD164" s="294"/>
      <c r="BF164" s="202"/>
    </row>
    <row r="165" spans="1:58" s="25" customFormat="1" ht="15" x14ac:dyDescent="0.25">
      <c r="A165" s="292" t="s">
        <v>1382</v>
      </c>
      <c r="B165" s="298">
        <v>6722</v>
      </c>
      <c r="C165" s="562" t="s">
        <v>264</v>
      </c>
      <c r="D165" s="557"/>
      <c r="E165" s="288">
        <f>IF(Identification!$C$19="NON",IF(AND($A$9="cpte_CN",$A165="cpte_CN"),SUMIF(CRP!$A$12:$A$412,B165,CRP!$L$12:$L$412),SUMIF(CRP!$B$12:$B$412,B165,CRP!$L$12:$L$412)),0)</f>
        <v>0</v>
      </c>
      <c r="F165" s="288">
        <f t="shared" si="11"/>
        <v>0</v>
      </c>
      <c r="G165" s="296"/>
      <c r="H165" s="297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297"/>
      <c r="AI165" s="297"/>
      <c r="AJ165" s="297"/>
      <c r="AK165" s="297"/>
      <c r="AL165" s="297"/>
      <c r="AM165" s="297"/>
      <c r="AN165" s="297"/>
      <c r="AO165" s="297"/>
      <c r="AP165" s="297"/>
      <c r="AQ165" s="297"/>
      <c r="AR165" s="297"/>
      <c r="AS165" s="297"/>
      <c r="AT165" s="297"/>
      <c r="AU165" s="297"/>
      <c r="AV165" s="297"/>
      <c r="AW165" s="297"/>
      <c r="AX165" s="297"/>
      <c r="AY165" s="297"/>
      <c r="AZ165" s="297"/>
      <c r="BA165" s="297"/>
      <c r="BB165" s="297"/>
      <c r="BC165" s="297"/>
      <c r="BD165" s="297"/>
      <c r="BF165" s="202"/>
    </row>
    <row r="166" spans="1:58" s="25" customFormat="1" ht="15" x14ac:dyDescent="0.25">
      <c r="A166" s="292" t="s">
        <v>1382</v>
      </c>
      <c r="B166" s="298">
        <v>6723</v>
      </c>
      <c r="C166" s="562" t="s">
        <v>265</v>
      </c>
      <c r="D166" s="557"/>
      <c r="E166" s="288">
        <f>IF(Identification!$C$19="NON",IF(AND($A$9="cpte_CN",$A166="cpte_CN"),SUMIF(CRP!$A$12:$A$412,B166,CRP!$L$12:$L$412),SUMIF(CRP!$B$12:$B$412,B166,CRP!$L$12:$L$412)),0)</f>
        <v>0</v>
      </c>
      <c r="F166" s="288">
        <f t="shared" si="11"/>
        <v>0</v>
      </c>
      <c r="G166" s="296"/>
      <c r="H166" s="297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297"/>
      <c r="AI166" s="297"/>
      <c r="AJ166" s="297"/>
      <c r="AK166" s="297"/>
      <c r="AL166" s="297"/>
      <c r="AM166" s="297"/>
      <c r="AN166" s="297"/>
      <c r="AO166" s="297"/>
      <c r="AP166" s="297"/>
      <c r="AQ166" s="297"/>
      <c r="AR166" s="297"/>
      <c r="AS166" s="297"/>
      <c r="AT166" s="297"/>
      <c r="AU166" s="297"/>
      <c r="AV166" s="297"/>
      <c r="AW166" s="297"/>
      <c r="AX166" s="297"/>
      <c r="AY166" s="297"/>
      <c r="AZ166" s="297"/>
      <c r="BA166" s="297"/>
      <c r="BB166" s="297"/>
      <c r="BC166" s="297"/>
      <c r="BD166" s="297"/>
      <c r="BF166" s="202"/>
    </row>
    <row r="167" spans="1:58" s="25" customFormat="1" ht="15" x14ac:dyDescent="0.25">
      <c r="A167" s="292" t="s">
        <v>1382</v>
      </c>
      <c r="B167" s="298">
        <v>6728</v>
      </c>
      <c r="C167" s="562" t="s">
        <v>266</v>
      </c>
      <c r="D167" s="557"/>
      <c r="E167" s="288">
        <f>IF(Identification!$C$19="NON",IF(AND($A$9="cpte_CN",$A167="cpte_CN"),SUMIF(CRP!$A$12:$A$412,B167,CRP!$L$12:$L$412),SUMIF(CRP!$B$12:$B$412,B167,CRP!$L$12:$L$412)),0)</f>
        <v>0</v>
      </c>
      <c r="F167" s="288">
        <f t="shared" si="11"/>
        <v>0</v>
      </c>
      <c r="G167" s="296"/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297"/>
      <c r="AI167" s="297"/>
      <c r="AJ167" s="297"/>
      <c r="AK167" s="297"/>
      <c r="AL167" s="297"/>
      <c r="AM167" s="297"/>
      <c r="AN167" s="297"/>
      <c r="AO167" s="297"/>
      <c r="AP167" s="297"/>
      <c r="AQ167" s="297"/>
      <c r="AR167" s="297"/>
      <c r="AS167" s="297"/>
      <c r="AT167" s="297"/>
      <c r="AU167" s="297"/>
      <c r="AV167" s="297"/>
      <c r="AW167" s="297"/>
      <c r="AX167" s="297"/>
      <c r="AY167" s="297"/>
      <c r="AZ167" s="297"/>
      <c r="BA167" s="297"/>
      <c r="BB167" s="297"/>
      <c r="BC167" s="297"/>
      <c r="BD167" s="297"/>
      <c r="BF167" s="202"/>
    </row>
    <row r="168" spans="1:58" s="25" customFormat="1" ht="15" x14ac:dyDescent="0.25">
      <c r="A168" s="292" t="s">
        <v>1382</v>
      </c>
      <c r="B168" s="298">
        <v>673</v>
      </c>
      <c r="C168" s="562" t="s">
        <v>267</v>
      </c>
      <c r="D168" s="557"/>
      <c r="E168" s="288">
        <f>IF(Identification!$C$19="NON",IF(AND($A$9="cpte_CN",$A168="cpte_CN"),SUMIF(CRP!$A$12:$A$412,B168,CRP!$L$12:$L$412),SUMIF(CRP!$B$12:$B$412,B168,CRP!$L$12:$L$412)),0)</f>
        <v>0</v>
      </c>
      <c r="F168" s="288">
        <f t="shared" si="11"/>
        <v>0</v>
      </c>
      <c r="G168" s="296"/>
      <c r="H168" s="297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297"/>
      <c r="AI168" s="297"/>
      <c r="AJ168" s="297"/>
      <c r="AK168" s="297"/>
      <c r="AL168" s="297"/>
      <c r="AM168" s="297"/>
      <c r="AN168" s="297"/>
      <c r="AO168" s="297"/>
      <c r="AP168" s="297"/>
      <c r="AQ168" s="297"/>
      <c r="AR168" s="297"/>
      <c r="AS168" s="297"/>
      <c r="AT168" s="297"/>
      <c r="AU168" s="297"/>
      <c r="AV168" s="297"/>
      <c r="AW168" s="297"/>
      <c r="AX168" s="297"/>
      <c r="AY168" s="297"/>
      <c r="AZ168" s="297"/>
      <c r="BA168" s="297"/>
      <c r="BB168" s="297"/>
      <c r="BC168" s="290"/>
      <c r="BD168" s="290"/>
      <c r="BF168" s="202"/>
    </row>
    <row r="169" spans="1:58" s="25" customFormat="1" ht="15" x14ac:dyDescent="0.25">
      <c r="A169" s="292" t="s">
        <v>1382</v>
      </c>
      <c r="B169" s="298">
        <v>675</v>
      </c>
      <c r="C169" s="562" t="s">
        <v>268</v>
      </c>
      <c r="D169" s="557"/>
      <c r="E169" s="288">
        <f>IF(Identification!$C$19="NON",IF(AND($A$9="cpte_CN",$A169="cpte_CN"),SUMIF(CRP!$A$12:$A$412,B169,CRP!$L$12:$L$412),SUMIF(CRP!$B$12:$B$412,B169,CRP!$L$12:$L$412)),0)</f>
        <v>0</v>
      </c>
      <c r="F169" s="288">
        <f t="shared" si="11"/>
        <v>0</v>
      </c>
      <c r="G169" s="296"/>
      <c r="H169" s="297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297"/>
      <c r="AI169" s="297"/>
      <c r="AJ169" s="297"/>
      <c r="AK169" s="297"/>
      <c r="AL169" s="297"/>
      <c r="AM169" s="297"/>
      <c r="AN169" s="297"/>
      <c r="AO169" s="297"/>
      <c r="AP169" s="297"/>
      <c r="AQ169" s="297"/>
      <c r="AR169" s="297"/>
      <c r="AS169" s="297"/>
      <c r="AT169" s="297"/>
      <c r="AU169" s="297"/>
      <c r="AV169" s="297"/>
      <c r="AW169" s="297"/>
      <c r="AX169" s="297"/>
      <c r="AY169" s="297"/>
      <c r="AZ169" s="297"/>
      <c r="BA169" s="297"/>
      <c r="BB169" s="297"/>
      <c r="BC169" s="290"/>
      <c r="BD169" s="290"/>
      <c r="BF169" s="202"/>
    </row>
    <row r="170" spans="1:58" s="25" customFormat="1" ht="15" x14ac:dyDescent="0.25">
      <c r="A170" s="292" t="s">
        <v>1382</v>
      </c>
      <c r="B170" s="298">
        <v>678</v>
      </c>
      <c r="C170" s="562" t="s">
        <v>269</v>
      </c>
      <c r="D170" s="557"/>
      <c r="E170" s="288">
        <f>IF(Identification!$C$19="NON",IF(AND($A$9="cpte_CN",$A170="cpte_CN"),SUMIF(CRP!$A$12:$A$412,B170,CRP!$L$12:$L$412),SUMIF(CRP!$B$12:$B$412,B170,CRP!$L$12:$L$412)),0)</f>
        <v>0</v>
      </c>
      <c r="F170" s="288">
        <f t="shared" si="11"/>
        <v>0</v>
      </c>
      <c r="G170" s="296"/>
      <c r="H170" s="297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297"/>
      <c r="AI170" s="297"/>
      <c r="AJ170" s="297"/>
      <c r="AK170" s="297"/>
      <c r="AL170" s="297"/>
      <c r="AM170" s="297"/>
      <c r="AN170" s="297"/>
      <c r="AO170" s="297"/>
      <c r="AP170" s="297"/>
      <c r="AQ170" s="297"/>
      <c r="AR170" s="297"/>
      <c r="AS170" s="297"/>
      <c r="AT170" s="297"/>
      <c r="AU170" s="297"/>
      <c r="AV170" s="297"/>
      <c r="AW170" s="297"/>
      <c r="AX170" s="297"/>
      <c r="AY170" s="297"/>
      <c r="AZ170" s="297"/>
      <c r="BA170" s="297"/>
      <c r="BB170" s="297"/>
      <c r="BC170" s="290"/>
      <c r="BD170" s="290"/>
      <c r="BF170" s="202"/>
    </row>
    <row r="171" spans="1:58" s="25" customFormat="1" ht="15" x14ac:dyDescent="0.25">
      <c r="A171" s="292" t="s">
        <v>1382</v>
      </c>
      <c r="B171" s="298">
        <v>681111</v>
      </c>
      <c r="C171" s="562" t="s">
        <v>271</v>
      </c>
      <c r="D171" s="557"/>
      <c r="E171" s="288">
        <f>IF(Identification!$C$19="NON",IF(AND($A$9="cpte_CN",$A171="cpte_CN"),SUMIF(CRP!$A$12:$A$412,B171,CRP!$L$12:$L$412),SUMIF(CRP!$B$12:$B$412,B171,CRP!$L$12:$L$412)),0)</f>
        <v>0</v>
      </c>
      <c r="F171" s="288">
        <f t="shared" si="11"/>
        <v>0</v>
      </c>
      <c r="G171" s="296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297"/>
      <c r="AI171" s="297"/>
      <c r="AJ171" s="297"/>
      <c r="AK171" s="297"/>
      <c r="AL171" s="297"/>
      <c r="AM171" s="297"/>
      <c r="AN171" s="297"/>
      <c r="AO171" s="297"/>
      <c r="AP171" s="297"/>
      <c r="AQ171" s="297"/>
      <c r="AR171" s="297"/>
      <c r="AS171" s="297"/>
      <c r="AT171" s="297"/>
      <c r="AU171" s="297"/>
      <c r="AV171" s="297"/>
      <c r="AW171" s="297"/>
      <c r="AX171" s="297"/>
      <c r="AY171" s="297"/>
      <c r="AZ171" s="297"/>
      <c r="BA171" s="297"/>
      <c r="BB171" s="297"/>
      <c r="BC171" s="290"/>
      <c r="BD171" s="290"/>
      <c r="BF171" s="202"/>
    </row>
    <row r="172" spans="1:58" s="25" customFormat="1" ht="15" x14ac:dyDescent="0.25">
      <c r="A172" s="292" t="s">
        <v>1382</v>
      </c>
      <c r="B172" s="298">
        <v>681113</v>
      </c>
      <c r="C172" s="562" t="s">
        <v>272</v>
      </c>
      <c r="D172" s="557"/>
      <c r="E172" s="288">
        <f>IF(Identification!$C$19="NON",IF(AND($A$9="cpte_CN",$A172="cpte_CN"),SUMIF(CRP!$A$12:$A$412,B172,CRP!$L$12:$L$412),SUMIF(CRP!$B$12:$B$412,B172,CRP!$L$12:$L$412)),0)</f>
        <v>0</v>
      </c>
      <c r="F172" s="288">
        <f t="shared" si="11"/>
        <v>0</v>
      </c>
      <c r="G172" s="296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297"/>
      <c r="AI172" s="297"/>
      <c r="AJ172" s="297"/>
      <c r="AK172" s="297"/>
      <c r="AL172" s="297"/>
      <c r="AM172" s="297"/>
      <c r="AN172" s="297"/>
      <c r="AO172" s="297"/>
      <c r="AP172" s="297"/>
      <c r="AQ172" s="297"/>
      <c r="AR172" s="297"/>
      <c r="AS172" s="297"/>
      <c r="AT172" s="297"/>
      <c r="AU172" s="297"/>
      <c r="AV172" s="297"/>
      <c r="AW172" s="297"/>
      <c r="AX172" s="297"/>
      <c r="AY172" s="297"/>
      <c r="AZ172" s="297"/>
      <c r="BA172" s="297"/>
      <c r="BB172" s="297"/>
      <c r="BC172" s="290"/>
      <c r="BD172" s="290"/>
      <c r="BF172" s="202"/>
    </row>
    <row r="173" spans="1:58" s="25" customFormat="1" ht="15" x14ac:dyDescent="0.25">
      <c r="A173" s="292" t="s">
        <v>1382</v>
      </c>
      <c r="B173" s="298">
        <v>681115</v>
      </c>
      <c r="C173" s="562" t="s">
        <v>273</v>
      </c>
      <c r="D173" s="557"/>
      <c r="E173" s="288">
        <f>IF(Identification!$C$19="NON",IF(AND($A$9="cpte_CN",$A173="cpte_CN"),SUMIF(CRP!$A$12:$A$412,B173,CRP!$L$12:$L$412),SUMIF(CRP!$B$12:$B$412,B173,CRP!$L$12:$L$412)),0)</f>
        <v>0</v>
      </c>
      <c r="F173" s="288">
        <f t="shared" si="11"/>
        <v>0</v>
      </c>
      <c r="G173" s="296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297"/>
      <c r="AO173" s="297"/>
      <c r="AP173" s="297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  <c r="BC173" s="297"/>
      <c r="BD173" s="297"/>
      <c r="BF173" s="202"/>
    </row>
    <row r="174" spans="1:58" s="25" customFormat="1" ht="15" x14ac:dyDescent="0.25">
      <c r="A174" s="292" t="s">
        <v>1382</v>
      </c>
      <c r="B174" s="298">
        <v>681118</v>
      </c>
      <c r="C174" s="562" t="s">
        <v>274</v>
      </c>
      <c r="D174" s="557"/>
      <c r="E174" s="288">
        <f>IF(Identification!$C$19="NON",IF(AND($A$9="cpte_CN",$A174="cpte_CN"),SUMIF(CRP!$A$12:$A$412,B174,CRP!$L$12:$L$412),SUMIF(CRP!$B$12:$B$412,B174,CRP!$L$12:$L$412)),0)</f>
        <v>0</v>
      </c>
      <c r="F174" s="288">
        <f t="shared" si="11"/>
        <v>0</v>
      </c>
      <c r="G174" s="296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  <c r="BC174" s="297"/>
      <c r="BD174" s="297"/>
      <c r="BF174" s="202"/>
    </row>
    <row r="175" spans="1:58" s="25" customFormat="1" ht="15" x14ac:dyDescent="0.25">
      <c r="A175" s="292" t="s">
        <v>1382</v>
      </c>
      <c r="B175" s="298">
        <v>681121</v>
      </c>
      <c r="C175" s="562" t="s">
        <v>275</v>
      </c>
      <c r="D175" s="557"/>
      <c r="E175" s="288">
        <f>IF(Identification!$C$19="NON",IF(AND($A$9="cpte_CN",$A175="cpte_CN"),SUMIF(CRP!$A$12:$A$412,B175,CRP!$L$12:$L$412),SUMIF(CRP!$B$12:$B$412,B175,CRP!$L$12:$L$412)),0)</f>
        <v>0</v>
      </c>
      <c r="F175" s="288">
        <f t="shared" si="11"/>
        <v>0</v>
      </c>
      <c r="G175" s="296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297"/>
      <c r="AI175" s="297"/>
      <c r="AJ175" s="297"/>
      <c r="AK175" s="297"/>
      <c r="AL175" s="297"/>
      <c r="AM175" s="297"/>
      <c r="AN175" s="297"/>
      <c r="AO175" s="297"/>
      <c r="AP175" s="297"/>
      <c r="AQ175" s="297"/>
      <c r="AR175" s="297"/>
      <c r="AS175" s="297"/>
      <c r="AT175" s="297"/>
      <c r="AU175" s="297"/>
      <c r="AV175" s="297"/>
      <c r="AW175" s="297"/>
      <c r="AX175" s="297"/>
      <c r="AY175" s="297"/>
      <c r="AZ175" s="297"/>
      <c r="BA175" s="297"/>
      <c r="BB175" s="297"/>
      <c r="BC175" s="297"/>
      <c r="BD175" s="297"/>
      <c r="BF175" s="202"/>
    </row>
    <row r="176" spans="1:58" s="25" customFormat="1" ht="15" x14ac:dyDescent="0.25">
      <c r="A176" s="292" t="s">
        <v>1382</v>
      </c>
      <c r="B176" s="298">
        <v>681122</v>
      </c>
      <c r="C176" s="562" t="s">
        <v>276</v>
      </c>
      <c r="D176" s="557"/>
      <c r="E176" s="288">
        <f>IF(Identification!$C$19="NON",IF(AND($A$9="cpte_CN",$A176="cpte_CN"),SUMIF(CRP!$A$12:$A$412,B176,CRP!$L$12:$L$412),SUMIF(CRP!$B$12:$B$412,B176,CRP!$L$12:$L$412)),0)</f>
        <v>0</v>
      </c>
      <c r="F176" s="288">
        <f t="shared" si="11"/>
        <v>0</v>
      </c>
      <c r="G176" s="296"/>
      <c r="H176" s="297"/>
      <c r="I176" s="297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  <c r="T176" s="297"/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297"/>
      <c r="AI176" s="297"/>
      <c r="AJ176" s="297"/>
      <c r="AK176" s="297"/>
      <c r="AL176" s="297"/>
      <c r="AM176" s="297"/>
      <c r="AN176" s="297"/>
      <c r="AO176" s="297"/>
      <c r="AP176" s="297"/>
      <c r="AQ176" s="297"/>
      <c r="AR176" s="297"/>
      <c r="AS176" s="297"/>
      <c r="AT176" s="297"/>
      <c r="AU176" s="297"/>
      <c r="AV176" s="297"/>
      <c r="AW176" s="297"/>
      <c r="AX176" s="297"/>
      <c r="AY176" s="297"/>
      <c r="AZ176" s="297"/>
      <c r="BA176" s="297"/>
      <c r="BB176" s="297"/>
      <c r="BC176" s="297"/>
      <c r="BD176" s="297"/>
      <c r="BF176" s="202"/>
    </row>
    <row r="177" spans="1:58" s="25" customFormat="1" ht="15" x14ac:dyDescent="0.25">
      <c r="A177" s="292" t="s">
        <v>1382</v>
      </c>
      <c r="B177" s="298" t="s">
        <v>1406</v>
      </c>
      <c r="C177" s="562" t="s">
        <v>1412</v>
      </c>
      <c r="D177" s="557"/>
      <c r="E177" s="288">
        <f>IF(Identification!$C$19="NON",IF(AND($A$9="cpte_CN",$A177="cpte_CN"),SUMIF(CRP!$A$12:$A$412,B177,CRP!$L$12:$L$412),SUMIF(CRP!$B$12:$B$412,B177,CRP!$L$12:$L$412)),0)</f>
        <v>0</v>
      </c>
      <c r="F177" s="288">
        <f t="shared" si="11"/>
        <v>0</v>
      </c>
      <c r="G177" s="296"/>
      <c r="H177" s="297"/>
      <c r="I177" s="297"/>
      <c r="J177" s="297"/>
      <c r="K177" s="297"/>
      <c r="L177" s="297"/>
      <c r="M177" s="297"/>
      <c r="N177" s="297"/>
      <c r="O177" s="297"/>
      <c r="P177" s="297"/>
      <c r="Q177" s="297"/>
      <c r="R177" s="297"/>
      <c r="S177" s="297"/>
      <c r="T177" s="297"/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297"/>
      <c r="AI177" s="297"/>
      <c r="AJ177" s="297"/>
      <c r="AK177" s="297"/>
      <c r="AL177" s="297"/>
      <c r="AM177" s="297"/>
      <c r="AN177" s="297"/>
      <c r="AO177" s="297"/>
      <c r="AP177" s="297"/>
      <c r="AQ177" s="297"/>
      <c r="AR177" s="297"/>
      <c r="AS177" s="297"/>
      <c r="AT177" s="297"/>
      <c r="AU177" s="297"/>
      <c r="AV177" s="297"/>
      <c r="AW177" s="297"/>
      <c r="AX177" s="297"/>
      <c r="AY177" s="297"/>
      <c r="AZ177" s="297"/>
      <c r="BA177" s="297"/>
      <c r="BB177" s="297"/>
      <c r="BC177" s="297"/>
      <c r="BD177" s="297"/>
      <c r="BF177" s="202"/>
    </row>
    <row r="178" spans="1:58" s="25" customFormat="1" ht="15" x14ac:dyDescent="0.25">
      <c r="A178" s="292" t="s">
        <v>1382</v>
      </c>
      <c r="B178" s="298">
        <v>6811251</v>
      </c>
      <c r="C178" s="562" t="s">
        <v>279</v>
      </c>
      <c r="D178" s="557"/>
      <c r="E178" s="288">
        <f>IF(Identification!$C$19="NON",IF(AND($A$9="cpte_CN",$A178="cpte_CN"),SUMIF(CRP!$A$12:$A$412,B178,CRP!$L$12:$L$412),SUMIF(CRP!$B$12:$B$412,B178,CRP!$L$12:$L$412)),0)</f>
        <v>0</v>
      </c>
      <c r="F178" s="288">
        <f t="shared" si="11"/>
        <v>0</v>
      </c>
      <c r="G178" s="296"/>
      <c r="H178" s="297"/>
      <c r="I178" s="297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  <c r="T178" s="297"/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297"/>
      <c r="AI178" s="297"/>
      <c r="AJ178" s="297"/>
      <c r="AK178" s="297"/>
      <c r="AL178" s="297"/>
      <c r="AM178" s="297"/>
      <c r="AN178" s="297"/>
      <c r="AO178" s="297"/>
      <c r="AP178" s="297"/>
      <c r="AQ178" s="297"/>
      <c r="AR178" s="297"/>
      <c r="AS178" s="297"/>
      <c r="AT178" s="297"/>
      <c r="AU178" s="297"/>
      <c r="AV178" s="297"/>
      <c r="AW178" s="297"/>
      <c r="AX178" s="297"/>
      <c r="AY178" s="297"/>
      <c r="AZ178" s="297"/>
      <c r="BA178" s="297"/>
      <c r="BB178" s="297"/>
      <c r="BC178" s="297"/>
      <c r="BD178" s="297"/>
      <c r="BF178" s="202"/>
    </row>
    <row r="179" spans="1:58" s="25" customFormat="1" ht="15" x14ac:dyDescent="0.25">
      <c r="A179" s="292" t="s">
        <v>1382</v>
      </c>
      <c r="B179" s="298">
        <v>6811252</v>
      </c>
      <c r="C179" s="562" t="s">
        <v>280</v>
      </c>
      <c r="D179" s="557"/>
      <c r="E179" s="288">
        <f>IF(Identification!$C$19="NON",IF(AND($A$9="cpte_CN",$A179="cpte_CN"),SUMIF(CRP!$A$12:$A$412,B179,CRP!$L$12:$L$412),SUMIF(CRP!$B$12:$B$412,B179,CRP!$L$12:$L$412)),0)</f>
        <v>0</v>
      </c>
      <c r="F179" s="288">
        <f t="shared" si="11"/>
        <v>0</v>
      </c>
      <c r="G179" s="296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297"/>
      <c r="AI179" s="297"/>
      <c r="AJ179" s="297"/>
      <c r="AK179" s="297"/>
      <c r="AL179" s="297"/>
      <c r="AM179" s="297"/>
      <c r="AN179" s="297"/>
      <c r="AO179" s="297"/>
      <c r="AP179" s="297"/>
      <c r="AQ179" s="297"/>
      <c r="AR179" s="297"/>
      <c r="AS179" s="297"/>
      <c r="AT179" s="297"/>
      <c r="AU179" s="297"/>
      <c r="AV179" s="297"/>
      <c r="AW179" s="297"/>
      <c r="AX179" s="297"/>
      <c r="AY179" s="297"/>
      <c r="AZ179" s="297"/>
      <c r="BA179" s="297"/>
      <c r="BB179" s="297"/>
      <c r="BC179" s="297"/>
      <c r="BD179" s="297"/>
      <c r="BF179" s="202"/>
    </row>
    <row r="180" spans="1:58" s="25" customFormat="1" ht="15" x14ac:dyDescent="0.25">
      <c r="A180" s="292" t="s">
        <v>1382</v>
      </c>
      <c r="B180" s="298">
        <v>6811281</v>
      </c>
      <c r="C180" s="562" t="s">
        <v>281</v>
      </c>
      <c r="D180" s="557"/>
      <c r="E180" s="288">
        <f>IF(Identification!$C$19="NON",IF(AND($A$9="cpte_CN",$A180="cpte_CN"),SUMIF(CRP!$A$12:$A$412,B180,CRP!$L$12:$L$412),SUMIF(CRP!$B$12:$B$412,B180,CRP!$L$12:$L$412)),0)</f>
        <v>0</v>
      </c>
      <c r="F180" s="288">
        <f t="shared" si="11"/>
        <v>0</v>
      </c>
      <c r="G180" s="296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297"/>
      <c r="AI180" s="297"/>
      <c r="AJ180" s="297"/>
      <c r="AK180" s="297"/>
      <c r="AL180" s="297"/>
      <c r="AM180" s="297"/>
      <c r="AN180" s="297"/>
      <c r="AO180" s="297"/>
      <c r="AP180" s="297"/>
      <c r="AQ180" s="297"/>
      <c r="AR180" s="297"/>
      <c r="AS180" s="297"/>
      <c r="AT180" s="297"/>
      <c r="AU180" s="297"/>
      <c r="AV180" s="297"/>
      <c r="AW180" s="297"/>
      <c r="AX180" s="297"/>
      <c r="AY180" s="297"/>
      <c r="AZ180" s="297"/>
      <c r="BA180" s="297"/>
      <c r="BB180" s="297"/>
      <c r="BC180" s="297"/>
      <c r="BD180" s="297"/>
      <c r="BF180" s="202"/>
    </row>
    <row r="181" spans="1:58" s="25" customFormat="1" ht="15" x14ac:dyDescent="0.25">
      <c r="A181" s="292" t="s">
        <v>1382</v>
      </c>
      <c r="B181" s="298">
        <v>6811282</v>
      </c>
      <c r="C181" s="562" t="s">
        <v>282</v>
      </c>
      <c r="D181" s="557"/>
      <c r="E181" s="288">
        <f>IF(Identification!$C$19="NON",IF(AND($A$9="cpte_CN",$A181="cpte_CN"),SUMIF(CRP!$A$12:$A$412,B181,CRP!$L$12:$L$412),SUMIF(CRP!$B$12:$B$412,B181,CRP!$L$12:$L$412)),0)</f>
        <v>0</v>
      </c>
      <c r="F181" s="288">
        <f t="shared" si="11"/>
        <v>0</v>
      </c>
      <c r="G181" s="296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297"/>
      <c r="AL181" s="297"/>
      <c r="AM181" s="297"/>
      <c r="AN181" s="297"/>
      <c r="AO181" s="297"/>
      <c r="AP181" s="297"/>
      <c r="AQ181" s="297"/>
      <c r="AR181" s="297"/>
      <c r="AS181" s="297"/>
      <c r="AT181" s="297"/>
      <c r="AU181" s="297"/>
      <c r="AV181" s="297"/>
      <c r="AW181" s="297"/>
      <c r="AX181" s="297"/>
      <c r="AY181" s="297"/>
      <c r="AZ181" s="297"/>
      <c r="BA181" s="297"/>
      <c r="BB181" s="297"/>
      <c r="BC181" s="297"/>
      <c r="BD181" s="297"/>
      <c r="BF181" s="202"/>
    </row>
    <row r="182" spans="1:58" s="25" customFormat="1" ht="15" x14ac:dyDescent="0.25">
      <c r="A182" s="292" t="s">
        <v>1382</v>
      </c>
      <c r="B182" s="298">
        <v>68112831</v>
      </c>
      <c r="C182" s="562" t="s">
        <v>283</v>
      </c>
      <c r="D182" s="557"/>
      <c r="E182" s="288">
        <f>IF(Identification!$C$19="NON",IF(AND($A$9="cpte_CN",$A182="cpte_CN"),SUMIF(CRP!$A$12:$A$412,B182,CRP!$L$12:$L$412),SUMIF(CRP!$B$12:$B$412,B182,CRP!$L$12:$L$412)),0)</f>
        <v>0</v>
      </c>
      <c r="F182" s="288">
        <f t="shared" si="11"/>
        <v>0</v>
      </c>
      <c r="G182" s="296"/>
      <c r="H182" s="297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297"/>
      <c r="AL182" s="297"/>
      <c r="AM182" s="297"/>
      <c r="AN182" s="297"/>
      <c r="AO182" s="297"/>
      <c r="AP182" s="297"/>
      <c r="AQ182" s="297"/>
      <c r="AR182" s="297"/>
      <c r="AS182" s="297"/>
      <c r="AT182" s="297"/>
      <c r="AU182" s="297"/>
      <c r="AV182" s="297"/>
      <c r="AW182" s="297"/>
      <c r="AX182" s="297"/>
      <c r="AY182" s="297"/>
      <c r="AZ182" s="297"/>
      <c r="BA182" s="297"/>
      <c r="BB182" s="297"/>
      <c r="BC182" s="297"/>
      <c r="BD182" s="297"/>
      <c r="BF182" s="202"/>
    </row>
    <row r="183" spans="1:58" s="25" customFormat="1" ht="15" x14ac:dyDescent="0.25">
      <c r="A183" s="292" t="s">
        <v>1382</v>
      </c>
      <c r="B183" s="298">
        <v>68112832</v>
      </c>
      <c r="C183" s="562" t="s">
        <v>284</v>
      </c>
      <c r="D183" s="557"/>
      <c r="E183" s="288">
        <f>IF(Identification!$C$19="NON",IF(AND($A$9="cpte_CN",$A183="cpte_CN"),SUMIF(CRP!$A$12:$A$412,B183,CRP!$L$12:$L$412),SUMIF(CRP!$B$12:$B$412,B183,CRP!$L$12:$L$412)),0)</f>
        <v>0</v>
      </c>
      <c r="F183" s="288">
        <f t="shared" si="11"/>
        <v>0</v>
      </c>
      <c r="G183" s="296"/>
      <c r="H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297"/>
      <c r="AI183" s="297"/>
      <c r="AJ183" s="297"/>
      <c r="AK183" s="297"/>
      <c r="AL183" s="297"/>
      <c r="AM183" s="297"/>
      <c r="AN183" s="297"/>
      <c r="AO183" s="297"/>
      <c r="AP183" s="297"/>
      <c r="AQ183" s="297"/>
      <c r="AR183" s="297"/>
      <c r="AS183" s="297"/>
      <c r="AT183" s="297"/>
      <c r="AU183" s="297"/>
      <c r="AV183" s="297"/>
      <c r="AW183" s="297"/>
      <c r="AX183" s="297"/>
      <c r="AY183" s="297"/>
      <c r="AZ183" s="297"/>
      <c r="BA183" s="297"/>
      <c r="BB183" s="297"/>
      <c r="BC183" s="297"/>
      <c r="BD183" s="297"/>
      <c r="BF183" s="202"/>
    </row>
    <row r="184" spans="1:58" s="25" customFormat="1" ht="15" x14ac:dyDescent="0.25">
      <c r="A184" s="292" t="s">
        <v>1382</v>
      </c>
      <c r="B184" s="298">
        <v>6811284</v>
      </c>
      <c r="C184" s="562" t="s">
        <v>285</v>
      </c>
      <c r="D184" s="557"/>
      <c r="E184" s="288">
        <f>IF(Identification!$C$19="NON",IF(AND($A$9="cpte_CN",$A184="cpte_CN"),SUMIF(CRP!$A$12:$A$412,B184,CRP!$L$12:$L$412),SUMIF(CRP!$B$12:$B$412,B184,CRP!$L$12:$L$412)),0)</f>
        <v>0</v>
      </c>
      <c r="F184" s="288">
        <f t="shared" si="11"/>
        <v>0</v>
      </c>
      <c r="G184" s="296"/>
      <c r="H184" s="297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297"/>
      <c r="AI184" s="297"/>
      <c r="AJ184" s="297"/>
      <c r="AK184" s="297"/>
      <c r="AL184" s="297"/>
      <c r="AM184" s="297"/>
      <c r="AN184" s="297"/>
      <c r="AO184" s="297"/>
      <c r="AP184" s="297"/>
      <c r="AQ184" s="297"/>
      <c r="AR184" s="297"/>
      <c r="AS184" s="297"/>
      <c r="AT184" s="297"/>
      <c r="AU184" s="297"/>
      <c r="AV184" s="297"/>
      <c r="AW184" s="297"/>
      <c r="AX184" s="297"/>
      <c r="AY184" s="297"/>
      <c r="AZ184" s="297"/>
      <c r="BA184" s="297"/>
      <c r="BB184" s="297"/>
      <c r="BC184" s="297"/>
      <c r="BD184" s="297"/>
      <c r="BF184" s="202"/>
    </row>
    <row r="185" spans="1:58" s="25" customFormat="1" ht="15" x14ac:dyDescent="0.25">
      <c r="A185" s="292" t="s">
        <v>1382</v>
      </c>
      <c r="B185" s="298" t="s">
        <v>529</v>
      </c>
      <c r="C185" s="562" t="s">
        <v>530</v>
      </c>
      <c r="D185" s="557"/>
      <c r="E185" s="288">
        <f>IF(Identification!$C$19="NON",IF(AND($A$9="cpte_CN",$A185="cpte_CN"),SUMIF(CRP!$A$12:$A$412,B185,CRP!$L$12:$L$412),SUMIF(CRP!$B$12:$B$412,B185,CRP!$L$12:$L$412)),0)</f>
        <v>0</v>
      </c>
      <c r="F185" s="288">
        <f t="shared" si="11"/>
        <v>0</v>
      </c>
      <c r="G185" s="296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297"/>
      <c r="W185" s="297"/>
      <c r="X185" s="297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297"/>
      <c r="AI185" s="297"/>
      <c r="AJ185" s="297"/>
      <c r="AK185" s="297"/>
      <c r="AL185" s="297"/>
      <c r="AM185" s="297"/>
      <c r="AN185" s="297"/>
      <c r="AO185" s="297"/>
      <c r="AP185" s="297"/>
      <c r="AQ185" s="297"/>
      <c r="AR185" s="297"/>
      <c r="AS185" s="297"/>
      <c r="AT185" s="297"/>
      <c r="AU185" s="297"/>
      <c r="AV185" s="297"/>
      <c r="AW185" s="297"/>
      <c r="AX185" s="297"/>
      <c r="AY185" s="297"/>
      <c r="AZ185" s="297"/>
      <c r="BA185" s="297"/>
      <c r="BB185" s="297"/>
      <c r="BC185" s="290"/>
      <c r="BD185" s="290"/>
      <c r="BF185" s="202"/>
    </row>
    <row r="186" spans="1:58" s="25" customFormat="1" ht="15" x14ac:dyDescent="0.25">
      <c r="A186" s="292" t="s">
        <v>1382</v>
      </c>
      <c r="B186" s="298">
        <v>6812</v>
      </c>
      <c r="C186" s="562" t="s">
        <v>286</v>
      </c>
      <c r="D186" s="557"/>
      <c r="E186" s="288">
        <f>IF(Identification!$C$19="NON",IF(AND($A$9="cpte_CN",$A186="cpte_CN"),SUMIF(CRP!$A$12:$A$412,B186,CRP!$L$12:$L$412),SUMIF(CRP!$B$12:$B$412,B186,CRP!$L$12:$L$412)),0)</f>
        <v>0</v>
      </c>
      <c r="F186" s="288">
        <f t="shared" si="11"/>
        <v>0</v>
      </c>
      <c r="G186" s="296"/>
      <c r="H186" s="297"/>
      <c r="I186" s="297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297"/>
      <c r="AI186" s="297"/>
      <c r="AJ186" s="297"/>
      <c r="AK186" s="297"/>
      <c r="AL186" s="297"/>
      <c r="AM186" s="297"/>
      <c r="AN186" s="297"/>
      <c r="AO186" s="297"/>
      <c r="AP186" s="297"/>
      <c r="AQ186" s="297"/>
      <c r="AR186" s="297"/>
      <c r="AS186" s="297"/>
      <c r="AT186" s="297"/>
      <c r="AU186" s="297"/>
      <c r="AV186" s="297"/>
      <c r="AW186" s="297"/>
      <c r="AX186" s="297"/>
      <c r="AY186" s="297"/>
      <c r="AZ186" s="297"/>
      <c r="BA186" s="297"/>
      <c r="BB186" s="297"/>
      <c r="BC186" s="290"/>
      <c r="BD186" s="290"/>
      <c r="BF186" s="202"/>
    </row>
    <row r="187" spans="1:58" s="25" customFormat="1" ht="15" x14ac:dyDescent="0.25">
      <c r="A187" s="292" t="s">
        <v>1382</v>
      </c>
      <c r="B187" s="298">
        <v>6815</v>
      </c>
      <c r="C187" s="562" t="s">
        <v>287</v>
      </c>
      <c r="D187" s="557"/>
      <c r="E187" s="288">
        <f>IF(Identification!$C$19="NON",IF(AND($A$9="cpte_CN",$A187="cpte_CN"),SUMIF(CRP!$A$12:$A$412,B187,CRP!$L$12:$L$412),SUMIF(CRP!$B$12:$B$412,B187,CRP!$L$12:$L$412)),0)</f>
        <v>0</v>
      </c>
      <c r="F187" s="288">
        <f t="shared" si="11"/>
        <v>0</v>
      </c>
      <c r="G187" s="296"/>
      <c r="H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297"/>
      <c r="W187" s="297"/>
      <c r="X187" s="297"/>
      <c r="Y187" s="297"/>
      <c r="Z187" s="297"/>
      <c r="AA187" s="297"/>
      <c r="AB187" s="297"/>
      <c r="AC187" s="297"/>
      <c r="AD187" s="297"/>
      <c r="AE187" s="297"/>
      <c r="AF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297"/>
      <c r="AR187" s="297"/>
      <c r="AS187" s="297"/>
      <c r="AT187" s="297"/>
      <c r="AU187" s="297"/>
      <c r="AV187" s="297"/>
      <c r="AW187" s="297"/>
      <c r="AX187" s="297"/>
      <c r="AY187" s="297"/>
      <c r="AZ187" s="297"/>
      <c r="BA187" s="297"/>
      <c r="BB187" s="297"/>
      <c r="BC187" s="290"/>
      <c r="BD187" s="290"/>
      <c r="BF187" s="202"/>
    </row>
    <row r="188" spans="1:58" s="25" customFormat="1" ht="15" x14ac:dyDescent="0.25">
      <c r="A188" s="292" t="s">
        <v>1382</v>
      </c>
      <c r="B188" s="298">
        <v>6816</v>
      </c>
      <c r="C188" s="562" t="s">
        <v>288</v>
      </c>
      <c r="D188" s="557"/>
      <c r="E188" s="288">
        <f>IF(Identification!$C$19="NON",IF(AND($A$9="cpte_CN",$A188="cpte_CN"),SUMIF(CRP!$A$12:$A$412,B188,CRP!$L$12:$L$412),SUMIF(CRP!$B$12:$B$412,B188,CRP!$L$12:$L$412)),0)</f>
        <v>0</v>
      </c>
      <c r="F188" s="288">
        <f t="shared" si="11"/>
        <v>0</v>
      </c>
      <c r="G188" s="296"/>
      <c r="H188" s="297"/>
      <c r="I188" s="297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  <c r="T188" s="297"/>
      <c r="U188" s="297"/>
      <c r="V188" s="297"/>
      <c r="W188" s="297"/>
      <c r="X188" s="297"/>
      <c r="Y188" s="297"/>
      <c r="Z188" s="297"/>
      <c r="AA188" s="297"/>
      <c r="AB188" s="297"/>
      <c r="AC188" s="297"/>
      <c r="AD188" s="297"/>
      <c r="AE188" s="297"/>
      <c r="AF188" s="297"/>
      <c r="AG188" s="297"/>
      <c r="AH188" s="297"/>
      <c r="AI188" s="297"/>
      <c r="AJ188" s="297"/>
      <c r="AK188" s="297"/>
      <c r="AL188" s="297"/>
      <c r="AM188" s="297"/>
      <c r="AN188" s="297"/>
      <c r="AO188" s="297"/>
      <c r="AP188" s="297"/>
      <c r="AQ188" s="297"/>
      <c r="AR188" s="297"/>
      <c r="AS188" s="297"/>
      <c r="AT188" s="297"/>
      <c r="AU188" s="297"/>
      <c r="AV188" s="297"/>
      <c r="AW188" s="297"/>
      <c r="AX188" s="297"/>
      <c r="AY188" s="297"/>
      <c r="AZ188" s="297"/>
      <c r="BA188" s="297"/>
      <c r="BB188" s="297"/>
      <c r="BC188" s="290"/>
      <c r="BD188" s="290"/>
      <c r="BF188" s="202"/>
    </row>
    <row r="189" spans="1:58" s="25" customFormat="1" ht="15" x14ac:dyDescent="0.25">
      <c r="A189" s="292" t="s">
        <v>1382</v>
      </c>
      <c r="B189" s="298">
        <v>6817</v>
      </c>
      <c r="C189" s="562" t="s">
        <v>289</v>
      </c>
      <c r="D189" s="557"/>
      <c r="E189" s="288">
        <f>IF(Identification!$C$19="NON",IF(AND($A$9="cpte_CN",$A189="cpte_CN"),SUMIF(CRP!$A$12:$A$412,B189,CRP!$L$12:$L$412),SUMIF(CRP!$B$12:$B$412,B189,CRP!$L$12:$L$412)),0)</f>
        <v>0</v>
      </c>
      <c r="F189" s="288">
        <f t="shared" si="11"/>
        <v>0</v>
      </c>
      <c r="G189" s="296"/>
      <c r="H189" s="297"/>
      <c r="I189" s="297"/>
      <c r="J189" s="297"/>
      <c r="K189" s="297"/>
      <c r="L189" s="297"/>
      <c r="M189" s="297"/>
      <c r="N189" s="297"/>
      <c r="O189" s="297"/>
      <c r="P189" s="297"/>
      <c r="Q189" s="297"/>
      <c r="R189" s="297"/>
      <c r="S189" s="297"/>
      <c r="T189" s="297"/>
      <c r="U189" s="297"/>
      <c r="V189" s="297"/>
      <c r="W189" s="297"/>
      <c r="X189" s="297"/>
      <c r="Y189" s="297"/>
      <c r="Z189" s="297"/>
      <c r="AA189" s="297"/>
      <c r="AB189" s="297"/>
      <c r="AC189" s="297"/>
      <c r="AD189" s="297"/>
      <c r="AE189" s="297"/>
      <c r="AF189" s="297"/>
      <c r="AG189" s="297"/>
      <c r="AH189" s="297"/>
      <c r="AI189" s="297"/>
      <c r="AJ189" s="297"/>
      <c r="AK189" s="297"/>
      <c r="AL189" s="297"/>
      <c r="AM189" s="297"/>
      <c r="AN189" s="297"/>
      <c r="AO189" s="297"/>
      <c r="AP189" s="297"/>
      <c r="AQ189" s="297"/>
      <c r="AR189" s="297"/>
      <c r="AS189" s="297"/>
      <c r="AT189" s="297"/>
      <c r="AU189" s="297"/>
      <c r="AV189" s="297"/>
      <c r="AW189" s="297"/>
      <c r="AX189" s="297"/>
      <c r="AY189" s="297"/>
      <c r="AZ189" s="297"/>
      <c r="BA189" s="297"/>
      <c r="BB189" s="297"/>
      <c r="BC189" s="290"/>
      <c r="BD189" s="290"/>
      <c r="BF189" s="202"/>
    </row>
    <row r="190" spans="1:58" s="25" customFormat="1" ht="15" x14ac:dyDescent="0.25">
      <c r="A190" s="292" t="s">
        <v>1382</v>
      </c>
      <c r="B190" s="298">
        <v>686</v>
      </c>
      <c r="C190" s="562" t="s">
        <v>290</v>
      </c>
      <c r="D190" s="557"/>
      <c r="E190" s="288">
        <f>IF(Identification!$C$19="NON",IF(AND($A$9="cpte_CN",$A190="cpte_CN"),SUMIF(CRP!$A$12:$A$412,B190,CRP!$L$12:$L$412),SUMIF(CRP!$B$12:$B$412,B190,CRP!$L$12:$L$412)),0)</f>
        <v>0</v>
      </c>
      <c r="F190" s="288">
        <f t="shared" si="11"/>
        <v>0</v>
      </c>
      <c r="G190" s="296"/>
      <c r="H190" s="297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  <c r="T190" s="297"/>
      <c r="U190" s="297"/>
      <c r="V190" s="297"/>
      <c r="W190" s="297"/>
      <c r="X190" s="297"/>
      <c r="Y190" s="297"/>
      <c r="Z190" s="297"/>
      <c r="AA190" s="297"/>
      <c r="AB190" s="297"/>
      <c r="AC190" s="297"/>
      <c r="AD190" s="297"/>
      <c r="AE190" s="297"/>
      <c r="AF190" s="297"/>
      <c r="AG190" s="297"/>
      <c r="AH190" s="297"/>
      <c r="AI190" s="297"/>
      <c r="AJ190" s="297"/>
      <c r="AK190" s="297"/>
      <c r="AL190" s="297"/>
      <c r="AM190" s="297"/>
      <c r="AN190" s="297"/>
      <c r="AO190" s="297"/>
      <c r="AP190" s="297"/>
      <c r="AQ190" s="297"/>
      <c r="AR190" s="297"/>
      <c r="AS190" s="297"/>
      <c r="AT190" s="297"/>
      <c r="AU190" s="297"/>
      <c r="AV190" s="297"/>
      <c r="AW190" s="297"/>
      <c r="AX190" s="297"/>
      <c r="AY190" s="297"/>
      <c r="AZ190" s="297"/>
      <c r="BA190" s="297"/>
      <c r="BB190" s="297"/>
      <c r="BC190" s="290"/>
      <c r="BD190" s="290"/>
      <c r="BF190" s="202"/>
    </row>
    <row r="191" spans="1:58" s="25" customFormat="1" ht="15" x14ac:dyDescent="0.25">
      <c r="A191" s="292" t="s">
        <v>1382</v>
      </c>
      <c r="B191" s="298">
        <v>687</v>
      </c>
      <c r="C191" s="562" t="s">
        <v>291</v>
      </c>
      <c r="D191" s="557"/>
      <c r="E191" s="288">
        <f>IF(Identification!$C$19="NON",IF(AND($A$9="cpte_CN",$A191="cpte_CN"),SUMIF(CRP!$A$12:$A$412,B191,CRP!$L$12:$L$412),SUMIF(CRP!$B$12:$B$412,B191,CRP!$L$12:$L$412)),0)</f>
        <v>0</v>
      </c>
      <c r="F191" s="288">
        <f t="shared" si="11"/>
        <v>0</v>
      </c>
      <c r="G191" s="296"/>
      <c r="H191" s="297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  <c r="T191" s="297"/>
      <c r="U191" s="297"/>
      <c r="V191" s="297"/>
      <c r="W191" s="297"/>
      <c r="X191" s="297"/>
      <c r="Y191" s="297"/>
      <c r="Z191" s="297"/>
      <c r="AA191" s="297"/>
      <c r="AB191" s="297"/>
      <c r="AC191" s="297"/>
      <c r="AD191" s="297"/>
      <c r="AE191" s="297"/>
      <c r="AF191" s="297"/>
      <c r="AG191" s="297"/>
      <c r="AH191" s="297"/>
      <c r="AI191" s="297"/>
      <c r="AJ191" s="297"/>
      <c r="AK191" s="297"/>
      <c r="AL191" s="297"/>
      <c r="AM191" s="297"/>
      <c r="AN191" s="297"/>
      <c r="AO191" s="297"/>
      <c r="AP191" s="297"/>
      <c r="AQ191" s="297"/>
      <c r="AR191" s="297"/>
      <c r="AS191" s="297"/>
      <c r="AT191" s="297"/>
      <c r="AU191" s="297"/>
      <c r="AV191" s="297"/>
      <c r="AW191" s="297"/>
      <c r="AX191" s="297"/>
      <c r="AY191" s="297"/>
      <c r="AZ191" s="297"/>
      <c r="BA191" s="297"/>
      <c r="BB191" s="297"/>
      <c r="BC191" s="290"/>
      <c r="BD191" s="290"/>
      <c r="BF191" s="202"/>
    </row>
    <row r="192" spans="1:58" s="25" customFormat="1" ht="15" x14ac:dyDescent="0.25">
      <c r="A192" s="292" t="s">
        <v>1382</v>
      </c>
      <c r="B192" s="298">
        <v>689</v>
      </c>
      <c r="C192" s="562" t="s">
        <v>292</v>
      </c>
      <c r="D192" s="557"/>
      <c r="E192" s="288">
        <f>IF(Identification!$C$19="NON",IF(AND($A$9="cpte_CN",$A192="cpte_CN"),SUMIF(CRP!$A$12:$A$412,B192,CRP!$L$12:$L$412),SUMIF(CRP!$B$12:$B$412,B192,CRP!$L$12:$L$412)),0)</f>
        <v>0</v>
      </c>
      <c r="F192" s="288">
        <f t="shared" si="11"/>
        <v>0</v>
      </c>
      <c r="G192" s="296"/>
      <c r="H192" s="297"/>
      <c r="I192" s="297"/>
      <c r="J192" s="297"/>
      <c r="K192" s="297"/>
      <c r="L192" s="297"/>
      <c r="M192" s="297"/>
      <c r="N192" s="297"/>
      <c r="O192" s="297"/>
      <c r="P192" s="297"/>
      <c r="Q192" s="297"/>
      <c r="R192" s="297"/>
      <c r="S192" s="297"/>
      <c r="T192" s="297"/>
      <c r="U192" s="297"/>
      <c r="V192" s="297"/>
      <c r="W192" s="297"/>
      <c r="X192" s="297"/>
      <c r="Y192" s="297"/>
      <c r="Z192" s="297"/>
      <c r="AA192" s="297"/>
      <c r="AB192" s="297"/>
      <c r="AC192" s="297"/>
      <c r="AD192" s="297"/>
      <c r="AE192" s="297"/>
      <c r="AF192" s="297"/>
      <c r="AG192" s="297"/>
      <c r="AH192" s="297"/>
      <c r="AI192" s="297"/>
      <c r="AJ192" s="297"/>
      <c r="AK192" s="297"/>
      <c r="AL192" s="297"/>
      <c r="AM192" s="297"/>
      <c r="AN192" s="297"/>
      <c r="AO192" s="297"/>
      <c r="AP192" s="297"/>
      <c r="AQ192" s="297"/>
      <c r="AR192" s="297"/>
      <c r="AS192" s="297"/>
      <c r="AT192" s="297"/>
      <c r="AU192" s="297"/>
      <c r="AV192" s="297"/>
      <c r="AW192" s="297"/>
      <c r="AX192" s="297"/>
      <c r="AY192" s="297"/>
      <c r="AZ192" s="297"/>
      <c r="BA192" s="297"/>
      <c r="BB192" s="297"/>
      <c r="BC192" s="290"/>
      <c r="BD192" s="290"/>
      <c r="BF192" s="202"/>
    </row>
    <row r="193" spans="1:58" s="25" customFormat="1" ht="15" x14ac:dyDescent="0.25">
      <c r="A193" s="292" t="s">
        <v>1382</v>
      </c>
      <c r="B193" s="298">
        <v>695</v>
      </c>
      <c r="C193" s="562" t="s">
        <v>293</v>
      </c>
      <c r="D193" s="557"/>
      <c r="E193" s="288">
        <f>IF(Identification!$C$19="NON",IF(AND($A$9="cpte_CN",$A193="cpte_CN"),SUMIF(CRP!$A$12:$A$412,B193,CRP!$L$12:$L$412),SUMIF(CRP!$B$12:$B$412,B193,CRP!$L$12:$L$412)),0)</f>
        <v>0</v>
      </c>
      <c r="F193" s="288">
        <f t="shared" si="11"/>
        <v>0</v>
      </c>
      <c r="G193" s="296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  <c r="S193" s="297"/>
      <c r="T193" s="297"/>
      <c r="U193" s="297"/>
      <c r="V193" s="297"/>
      <c r="W193" s="297"/>
      <c r="X193" s="297"/>
      <c r="Y193" s="297"/>
      <c r="Z193" s="297"/>
      <c r="AA193" s="297"/>
      <c r="AB193" s="297"/>
      <c r="AC193" s="297"/>
      <c r="AD193" s="297"/>
      <c r="AE193" s="297"/>
      <c r="AF193" s="297"/>
      <c r="AG193" s="297"/>
      <c r="AH193" s="297"/>
      <c r="AI193" s="297"/>
      <c r="AJ193" s="297"/>
      <c r="AK193" s="297"/>
      <c r="AL193" s="297"/>
      <c r="AM193" s="297"/>
      <c r="AN193" s="297"/>
      <c r="AO193" s="297"/>
      <c r="AP193" s="297"/>
      <c r="AQ193" s="297"/>
      <c r="AR193" s="297"/>
      <c r="AS193" s="297"/>
      <c r="AT193" s="297"/>
      <c r="AU193" s="297"/>
      <c r="AV193" s="297"/>
      <c r="AW193" s="297"/>
      <c r="AX193" s="297"/>
      <c r="AY193" s="297"/>
      <c r="AZ193" s="297"/>
      <c r="BA193" s="297"/>
      <c r="BB193" s="297"/>
      <c r="BC193" s="290"/>
      <c r="BD193" s="290"/>
      <c r="BF193" s="202"/>
    </row>
    <row r="194" spans="1:58" s="25" customFormat="1" ht="15.75" x14ac:dyDescent="0.25">
      <c r="A194" s="284" t="s">
        <v>39</v>
      </c>
      <c r="B194" s="292"/>
      <c r="C194" s="564" t="s">
        <v>1458</v>
      </c>
      <c r="D194" s="557"/>
      <c r="E194" s="285">
        <f>E13+E23+E56+E156</f>
        <v>0</v>
      </c>
      <c r="F194" s="285">
        <f t="shared" si="11"/>
        <v>0</v>
      </c>
      <c r="G194" s="285">
        <f t="shared" ref="G194" si="13">E194-F194</f>
        <v>0</v>
      </c>
      <c r="H194" s="286">
        <f t="shared" ref="H194:AM194" si="14">H13+H23+H56+H156</f>
        <v>0</v>
      </c>
      <c r="I194" s="286">
        <f t="shared" si="14"/>
        <v>0</v>
      </c>
      <c r="J194" s="286">
        <f t="shared" si="14"/>
        <v>0</v>
      </c>
      <c r="K194" s="286">
        <f t="shared" si="14"/>
        <v>0</v>
      </c>
      <c r="L194" s="286">
        <f t="shared" si="14"/>
        <v>0</v>
      </c>
      <c r="M194" s="286">
        <f t="shared" si="14"/>
        <v>0</v>
      </c>
      <c r="N194" s="286">
        <f t="shared" si="14"/>
        <v>0</v>
      </c>
      <c r="O194" s="286">
        <f t="shared" si="14"/>
        <v>0</v>
      </c>
      <c r="P194" s="286">
        <f t="shared" si="14"/>
        <v>0</v>
      </c>
      <c r="Q194" s="286">
        <f t="shared" si="14"/>
        <v>0</v>
      </c>
      <c r="R194" s="286">
        <f t="shared" si="14"/>
        <v>0</v>
      </c>
      <c r="S194" s="286">
        <f t="shared" si="14"/>
        <v>0</v>
      </c>
      <c r="T194" s="286">
        <f t="shared" si="14"/>
        <v>0</v>
      </c>
      <c r="U194" s="286">
        <f t="shared" si="14"/>
        <v>0</v>
      </c>
      <c r="V194" s="286">
        <f t="shared" si="14"/>
        <v>0</v>
      </c>
      <c r="W194" s="286">
        <f t="shared" si="14"/>
        <v>0</v>
      </c>
      <c r="X194" s="286">
        <f t="shared" si="14"/>
        <v>0</v>
      </c>
      <c r="Y194" s="286">
        <f t="shared" si="14"/>
        <v>0</v>
      </c>
      <c r="Z194" s="286">
        <f t="shared" si="14"/>
        <v>0</v>
      </c>
      <c r="AA194" s="286">
        <f t="shared" si="14"/>
        <v>0</v>
      </c>
      <c r="AB194" s="286">
        <f t="shared" si="14"/>
        <v>0</v>
      </c>
      <c r="AC194" s="286">
        <f t="shared" si="14"/>
        <v>0</v>
      </c>
      <c r="AD194" s="286">
        <f t="shared" si="14"/>
        <v>0</v>
      </c>
      <c r="AE194" s="286">
        <f t="shared" si="14"/>
        <v>0</v>
      </c>
      <c r="AF194" s="286">
        <f t="shared" si="14"/>
        <v>0</v>
      </c>
      <c r="AG194" s="286">
        <f t="shared" si="14"/>
        <v>0</v>
      </c>
      <c r="AH194" s="286">
        <f t="shared" si="14"/>
        <v>0</v>
      </c>
      <c r="AI194" s="286">
        <f t="shared" si="14"/>
        <v>0</v>
      </c>
      <c r="AJ194" s="286">
        <f t="shared" si="14"/>
        <v>0</v>
      </c>
      <c r="AK194" s="286">
        <f t="shared" si="14"/>
        <v>0</v>
      </c>
      <c r="AL194" s="286">
        <f t="shared" si="14"/>
        <v>0</v>
      </c>
      <c r="AM194" s="286">
        <f t="shared" si="14"/>
        <v>0</v>
      </c>
      <c r="AN194" s="286">
        <f t="shared" ref="AN194:BD194" si="15">AN13+AN23+AN56+AN156</f>
        <v>0</v>
      </c>
      <c r="AO194" s="286">
        <f t="shared" si="15"/>
        <v>0</v>
      </c>
      <c r="AP194" s="286">
        <f t="shared" si="15"/>
        <v>0</v>
      </c>
      <c r="AQ194" s="286">
        <f t="shared" si="15"/>
        <v>0</v>
      </c>
      <c r="AR194" s="286">
        <f t="shared" si="15"/>
        <v>0</v>
      </c>
      <c r="AS194" s="286">
        <f t="shared" si="15"/>
        <v>0</v>
      </c>
      <c r="AT194" s="286">
        <f t="shared" si="15"/>
        <v>0</v>
      </c>
      <c r="AU194" s="299">
        <f t="shared" si="15"/>
        <v>0</v>
      </c>
      <c r="AV194" s="299">
        <f t="shared" si="15"/>
        <v>0</v>
      </c>
      <c r="AW194" s="299">
        <f t="shared" si="15"/>
        <v>0</v>
      </c>
      <c r="AX194" s="299">
        <f t="shared" si="15"/>
        <v>0</v>
      </c>
      <c r="AY194" s="299">
        <f t="shared" si="15"/>
        <v>0</v>
      </c>
      <c r="AZ194" s="299">
        <f t="shared" si="15"/>
        <v>0</v>
      </c>
      <c r="BA194" s="299">
        <f t="shared" si="15"/>
        <v>0</v>
      </c>
      <c r="BB194" s="299">
        <f t="shared" si="15"/>
        <v>0</v>
      </c>
      <c r="BC194" s="299">
        <f t="shared" si="15"/>
        <v>0</v>
      </c>
      <c r="BD194" s="299">
        <f t="shared" si="15"/>
        <v>0</v>
      </c>
      <c r="BF194" s="202"/>
    </row>
    <row r="195" spans="1:58" s="25" customFormat="1" ht="15.75" customHeight="1" x14ac:dyDescent="0.25">
      <c r="A195" s="292" t="s">
        <v>1381</v>
      </c>
      <c r="B195" s="293" t="s">
        <v>1383</v>
      </c>
      <c r="C195" s="562" t="s">
        <v>1581</v>
      </c>
      <c r="D195" s="557"/>
      <c r="E195" s="285">
        <f>IF(Identification!$C$19="NON",IF(AND($A$9="cpte_CN",$A195="cpte_CN"),SUMIF(CRP!$A$12:$A$412,B195,CRP!$L$12:$L$412),SUMIF(CRP!$B$12:$B$412,B195,CRP!$L$12:$L$412)),0)</f>
        <v>0</v>
      </c>
      <c r="F195" s="285">
        <f t="shared" si="11"/>
        <v>0</v>
      </c>
      <c r="G195" s="285">
        <f>E195-F195</f>
        <v>0</v>
      </c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  <c r="X195" s="294"/>
      <c r="Y195" s="294"/>
      <c r="Z195" s="294"/>
      <c r="AA195" s="294"/>
      <c r="AB195" s="294"/>
      <c r="AC195" s="294"/>
      <c r="AD195" s="294"/>
      <c r="AE195" s="294"/>
      <c r="AF195" s="294"/>
      <c r="AG195" s="294"/>
      <c r="AH195" s="294"/>
      <c r="AI195" s="294"/>
      <c r="AJ195" s="294"/>
      <c r="AK195" s="294"/>
      <c r="AL195" s="294"/>
      <c r="AM195" s="294"/>
      <c r="AN195" s="294"/>
      <c r="AO195" s="294"/>
      <c r="AP195" s="294"/>
      <c r="AQ195" s="294"/>
      <c r="AR195" s="294"/>
      <c r="AS195" s="294"/>
      <c r="AT195" s="294"/>
      <c r="AU195" s="300"/>
      <c r="AV195" s="300"/>
      <c r="AW195" s="300"/>
      <c r="AX195" s="300"/>
      <c r="AY195" s="300"/>
      <c r="AZ195" s="300"/>
      <c r="BA195" s="300"/>
      <c r="BB195" s="300"/>
      <c r="BC195" s="300"/>
      <c r="BD195" s="300"/>
      <c r="BF195" s="202"/>
    </row>
    <row r="196" spans="1:58" s="25" customFormat="1" ht="15" x14ac:dyDescent="0.25">
      <c r="A196" s="292" t="s">
        <v>1382</v>
      </c>
      <c r="B196" s="301">
        <v>70811</v>
      </c>
      <c r="C196" s="562" t="s">
        <v>400</v>
      </c>
      <c r="D196" s="557"/>
      <c r="E196" s="288">
        <f>IF(Identification!$C$19="NON",IF(AND($A$9="cpte_CN",$A196="cpte_CN"),SUMIF(CRP!$A$12:$A$412,B196,CRP!$L$12:$L$412),SUMIF(CRP!$B$12:$B$412,B196,CRP!$L$12:$L$412)),0)</f>
        <v>0</v>
      </c>
      <c r="F196" s="288">
        <f t="shared" ref="F196:F247" si="16">SUM(H196:BD196)</f>
        <v>0</v>
      </c>
      <c r="G196" s="296"/>
      <c r="H196" s="297"/>
      <c r="I196" s="297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  <c r="T196" s="297"/>
      <c r="U196" s="297"/>
      <c r="V196" s="297"/>
      <c r="W196" s="297"/>
      <c r="X196" s="297"/>
      <c r="Y196" s="297"/>
      <c r="Z196" s="297"/>
      <c r="AA196" s="297"/>
      <c r="AB196" s="297"/>
      <c r="AC196" s="297"/>
      <c r="AD196" s="297"/>
      <c r="AE196" s="297"/>
      <c r="AF196" s="297"/>
      <c r="AG196" s="297"/>
      <c r="AH196" s="297"/>
      <c r="AI196" s="297"/>
      <c r="AJ196" s="297"/>
      <c r="AK196" s="297"/>
      <c r="AL196" s="297"/>
      <c r="AM196" s="297"/>
      <c r="AN196" s="297"/>
      <c r="AO196" s="297"/>
      <c r="AP196" s="297"/>
      <c r="AQ196" s="297"/>
      <c r="AR196" s="297"/>
      <c r="AS196" s="297"/>
      <c r="AT196" s="297"/>
      <c r="AU196" s="297"/>
      <c r="AV196" s="297"/>
      <c r="AW196" s="297"/>
      <c r="AX196" s="297"/>
      <c r="AY196" s="297"/>
      <c r="AZ196" s="297"/>
      <c r="BA196" s="297"/>
      <c r="BB196" s="297"/>
      <c r="BC196" s="297"/>
      <c r="BD196" s="297"/>
      <c r="BF196" s="202"/>
    </row>
    <row r="197" spans="1:58" s="25" customFormat="1" ht="15" x14ac:dyDescent="0.25">
      <c r="A197" s="292" t="s">
        <v>1382</v>
      </c>
      <c r="B197" s="301">
        <v>70812</v>
      </c>
      <c r="C197" s="562" t="s">
        <v>401</v>
      </c>
      <c r="D197" s="557"/>
      <c r="E197" s="288">
        <f>IF(Identification!$C$19="NON",IF(AND($A$9="cpte_CN",$A197="cpte_CN"),SUMIF(CRP!$A$12:$A$412,B197,CRP!$L$12:$L$412),SUMIF(CRP!$B$12:$B$412,B197,CRP!$L$12:$L$412)),0)</f>
        <v>0</v>
      </c>
      <c r="F197" s="288">
        <f t="shared" si="16"/>
        <v>0</v>
      </c>
      <c r="G197" s="296"/>
      <c r="H197" s="297"/>
      <c r="I197" s="297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  <c r="T197" s="297"/>
      <c r="U197" s="297"/>
      <c r="V197" s="297"/>
      <c r="W197" s="297"/>
      <c r="X197" s="297"/>
      <c r="Y197" s="297"/>
      <c r="Z197" s="297"/>
      <c r="AA197" s="297"/>
      <c r="AB197" s="297"/>
      <c r="AC197" s="297"/>
      <c r="AD197" s="297"/>
      <c r="AE197" s="297"/>
      <c r="AF197" s="297"/>
      <c r="AG197" s="297"/>
      <c r="AH197" s="297"/>
      <c r="AI197" s="297"/>
      <c r="AJ197" s="297"/>
      <c r="AK197" s="297"/>
      <c r="AL197" s="297"/>
      <c r="AM197" s="297"/>
      <c r="AN197" s="297"/>
      <c r="AO197" s="297"/>
      <c r="AP197" s="297"/>
      <c r="AQ197" s="297"/>
      <c r="AR197" s="297"/>
      <c r="AS197" s="297"/>
      <c r="AT197" s="297"/>
      <c r="AU197" s="297"/>
      <c r="AV197" s="297"/>
      <c r="AW197" s="297"/>
      <c r="AX197" s="297"/>
      <c r="AY197" s="297"/>
      <c r="AZ197" s="297"/>
      <c r="BA197" s="297"/>
      <c r="BB197" s="297"/>
      <c r="BC197" s="297"/>
      <c r="BD197" s="297"/>
      <c r="BF197" s="202"/>
    </row>
    <row r="198" spans="1:58" s="25" customFormat="1" ht="15" x14ac:dyDescent="0.25">
      <c r="A198" s="292" t="s">
        <v>1382</v>
      </c>
      <c r="B198" s="301">
        <v>70813</v>
      </c>
      <c r="C198" s="562" t="s">
        <v>402</v>
      </c>
      <c r="D198" s="557"/>
      <c r="E198" s="288">
        <f>IF(Identification!$C$19="NON",IF(AND($A$9="cpte_CN",$A198="cpte_CN"),SUMIF(CRP!$A$12:$A$412,B198,CRP!$L$12:$L$412),SUMIF(CRP!$B$12:$B$412,B198,CRP!$L$12:$L$412)),0)</f>
        <v>0</v>
      </c>
      <c r="F198" s="288">
        <f t="shared" si="16"/>
        <v>0</v>
      </c>
      <c r="G198" s="296"/>
      <c r="H198" s="297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297"/>
      <c r="X198" s="297"/>
      <c r="Y198" s="297"/>
      <c r="Z198" s="297"/>
      <c r="AA198" s="297"/>
      <c r="AB198" s="297"/>
      <c r="AC198" s="297"/>
      <c r="AD198" s="297"/>
      <c r="AE198" s="297"/>
      <c r="AF198" s="297"/>
      <c r="AG198" s="297"/>
      <c r="AH198" s="297"/>
      <c r="AI198" s="297"/>
      <c r="AJ198" s="297"/>
      <c r="AK198" s="297"/>
      <c r="AL198" s="297"/>
      <c r="AM198" s="297"/>
      <c r="AN198" s="297"/>
      <c r="AO198" s="297"/>
      <c r="AP198" s="297"/>
      <c r="AQ198" s="297"/>
      <c r="AR198" s="297"/>
      <c r="AS198" s="297"/>
      <c r="AT198" s="297"/>
      <c r="AU198" s="297"/>
      <c r="AV198" s="297"/>
      <c r="AW198" s="297"/>
      <c r="AX198" s="297"/>
      <c r="AY198" s="297"/>
      <c r="AZ198" s="297"/>
      <c r="BA198" s="297"/>
      <c r="BB198" s="297"/>
      <c r="BC198" s="297"/>
      <c r="BD198" s="297"/>
      <c r="BF198" s="202"/>
    </row>
    <row r="199" spans="1:58" s="25" customFormat="1" ht="15" x14ac:dyDescent="0.25">
      <c r="A199" s="292" t="s">
        <v>1382</v>
      </c>
      <c r="B199" s="301">
        <v>70818</v>
      </c>
      <c r="C199" s="562" t="s">
        <v>403</v>
      </c>
      <c r="D199" s="557"/>
      <c r="E199" s="288">
        <f>IF(Identification!$C$19="NON",IF(AND($A$9="cpte_CN",$A199="cpte_CN"),SUMIF(CRP!$A$12:$A$412,B199,CRP!$L$12:$L$412),SUMIF(CRP!$B$12:$B$412,B199,CRP!$L$12:$L$412)),0)</f>
        <v>0</v>
      </c>
      <c r="F199" s="288">
        <f t="shared" si="16"/>
        <v>0</v>
      </c>
      <c r="G199" s="296"/>
      <c r="H199" s="297"/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  <c r="T199" s="297"/>
      <c r="U199" s="297"/>
      <c r="V199" s="297"/>
      <c r="W199" s="297"/>
      <c r="X199" s="297"/>
      <c r="Y199" s="297"/>
      <c r="Z199" s="297"/>
      <c r="AA199" s="297"/>
      <c r="AB199" s="297"/>
      <c r="AC199" s="297"/>
      <c r="AD199" s="297"/>
      <c r="AE199" s="297"/>
      <c r="AF199" s="297"/>
      <c r="AG199" s="297"/>
      <c r="AH199" s="297"/>
      <c r="AI199" s="297"/>
      <c r="AJ199" s="297"/>
      <c r="AK199" s="297"/>
      <c r="AL199" s="297"/>
      <c r="AM199" s="297"/>
      <c r="AN199" s="297"/>
      <c r="AO199" s="297"/>
      <c r="AP199" s="297"/>
      <c r="AQ199" s="297"/>
      <c r="AR199" s="297"/>
      <c r="AS199" s="297"/>
      <c r="AT199" s="297"/>
      <c r="AU199" s="297"/>
      <c r="AV199" s="297"/>
      <c r="AW199" s="297"/>
      <c r="AX199" s="297"/>
      <c r="AY199" s="297"/>
      <c r="AZ199" s="297"/>
      <c r="BA199" s="297"/>
      <c r="BB199" s="297"/>
      <c r="BC199" s="297"/>
      <c r="BD199" s="297"/>
      <c r="BF199" s="202"/>
    </row>
    <row r="200" spans="1:58" s="25" customFormat="1" ht="15" x14ac:dyDescent="0.25">
      <c r="A200" s="292" t="s">
        <v>1382</v>
      </c>
      <c r="B200" s="301">
        <v>71</v>
      </c>
      <c r="C200" s="562" t="s">
        <v>416</v>
      </c>
      <c r="D200" s="557"/>
      <c r="E200" s="288">
        <f>IF(Identification!$C$19="NON",IF(AND($A$9="cpte_CN",$A200="cpte_CN"),SUMIF(CRP!$A$12:$A$412,B200,CRP!$L$12:$L$412),SUMIF(CRP!$B$12:$B$412,B200,CRP!$L$12:$L$412)),0)</f>
        <v>0</v>
      </c>
      <c r="F200" s="288">
        <f t="shared" si="16"/>
        <v>0</v>
      </c>
      <c r="G200" s="296"/>
      <c r="H200" s="297"/>
      <c r="I200" s="297"/>
      <c r="J200" s="297"/>
      <c r="K200" s="297"/>
      <c r="L200" s="297"/>
      <c r="M200" s="297"/>
      <c r="N200" s="297"/>
      <c r="O200" s="297"/>
      <c r="P200" s="297"/>
      <c r="Q200" s="297"/>
      <c r="R200" s="297"/>
      <c r="S200" s="297"/>
      <c r="T200" s="297"/>
      <c r="U200" s="297"/>
      <c r="V200" s="297"/>
      <c r="W200" s="297"/>
      <c r="X200" s="297"/>
      <c r="Y200" s="297"/>
      <c r="Z200" s="297"/>
      <c r="AA200" s="297"/>
      <c r="AB200" s="297"/>
      <c r="AC200" s="297"/>
      <c r="AD200" s="297"/>
      <c r="AE200" s="297"/>
      <c r="AF200" s="297"/>
      <c r="AG200" s="297"/>
      <c r="AH200" s="297"/>
      <c r="AI200" s="297"/>
      <c r="AJ200" s="297"/>
      <c r="AK200" s="297"/>
      <c r="AL200" s="297"/>
      <c r="AM200" s="297"/>
      <c r="AN200" s="297"/>
      <c r="AO200" s="297"/>
      <c r="AP200" s="297"/>
      <c r="AQ200" s="297"/>
      <c r="AR200" s="297"/>
      <c r="AS200" s="297"/>
      <c r="AT200" s="297"/>
      <c r="AU200" s="297"/>
      <c r="AV200" s="297"/>
      <c r="AW200" s="297"/>
      <c r="AX200" s="297"/>
      <c r="AY200" s="297"/>
      <c r="AZ200" s="297"/>
      <c r="BA200" s="297"/>
      <c r="BB200" s="297"/>
      <c r="BC200" s="297"/>
      <c r="BD200" s="297"/>
      <c r="BF200" s="202"/>
    </row>
    <row r="201" spans="1:58" s="25" customFormat="1" ht="15" x14ac:dyDescent="0.25">
      <c r="A201" s="292" t="s">
        <v>1382</v>
      </c>
      <c r="B201" s="301">
        <v>72</v>
      </c>
      <c r="C201" s="562" t="s">
        <v>418</v>
      </c>
      <c r="D201" s="557"/>
      <c r="E201" s="288">
        <f>IF(Identification!$C$19="NON",IF(AND($A$9="cpte_CN",$A201="cpte_CN"),SUMIF(CRP!$A$12:$A$412,B201,CRP!$L$12:$L$412),SUMIF(CRP!$B$12:$B$412,B201,CRP!$L$12:$L$412)),0)</f>
        <v>0</v>
      </c>
      <c r="F201" s="288">
        <f t="shared" si="16"/>
        <v>0</v>
      </c>
      <c r="G201" s="296"/>
      <c r="H201" s="297"/>
      <c r="I201" s="297"/>
      <c r="J201" s="297"/>
      <c r="K201" s="297"/>
      <c r="L201" s="297"/>
      <c r="M201" s="297"/>
      <c r="N201" s="297"/>
      <c r="O201" s="297"/>
      <c r="P201" s="297"/>
      <c r="Q201" s="297"/>
      <c r="R201" s="297"/>
      <c r="S201" s="297"/>
      <c r="T201" s="297"/>
      <c r="U201" s="297"/>
      <c r="V201" s="297"/>
      <c r="W201" s="297"/>
      <c r="X201" s="297"/>
      <c r="Y201" s="297"/>
      <c r="Z201" s="297"/>
      <c r="AA201" s="297"/>
      <c r="AB201" s="297"/>
      <c r="AC201" s="297"/>
      <c r="AD201" s="297"/>
      <c r="AE201" s="297"/>
      <c r="AF201" s="297"/>
      <c r="AG201" s="297"/>
      <c r="AH201" s="297"/>
      <c r="AI201" s="297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7"/>
      <c r="AV201" s="297"/>
      <c r="AW201" s="297"/>
      <c r="AX201" s="297"/>
      <c r="AY201" s="297"/>
      <c r="AZ201" s="297"/>
      <c r="BA201" s="297"/>
      <c r="BB201" s="297"/>
      <c r="BC201" s="297"/>
      <c r="BD201" s="297"/>
      <c r="BF201" s="202"/>
    </row>
    <row r="202" spans="1:58" s="25" customFormat="1" ht="15" x14ac:dyDescent="0.25">
      <c r="A202" s="292" t="s">
        <v>1382</v>
      </c>
      <c r="B202" s="301">
        <v>7471</v>
      </c>
      <c r="C202" s="562" t="s">
        <v>421</v>
      </c>
      <c r="D202" s="557"/>
      <c r="E202" s="288">
        <f>IF(Identification!$C$19="NON",IF(AND($A$9="cpte_CN",$A202="cpte_CN"),SUMIF(CRP!$A$12:$A$412,B202,CRP!$L$12:$L$412),SUMIF(CRP!$B$12:$B$412,B202,CRP!$L$12:$L$412)),0)</f>
        <v>0</v>
      </c>
      <c r="F202" s="288">
        <f t="shared" si="16"/>
        <v>0</v>
      </c>
      <c r="G202" s="296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297"/>
      <c r="X202" s="297"/>
      <c r="Y202" s="297"/>
      <c r="Z202" s="297"/>
      <c r="AA202" s="297"/>
      <c r="AB202" s="297"/>
      <c r="AC202" s="297"/>
      <c r="AD202" s="297"/>
      <c r="AE202" s="297"/>
      <c r="AF202" s="297"/>
      <c r="AG202" s="297"/>
      <c r="AH202" s="297"/>
      <c r="AI202" s="297"/>
      <c r="AJ202" s="297"/>
      <c r="AK202" s="297"/>
      <c r="AL202" s="297"/>
      <c r="AM202" s="297"/>
      <c r="AN202" s="297"/>
      <c r="AO202" s="297"/>
      <c r="AP202" s="297"/>
      <c r="AQ202" s="297"/>
      <c r="AR202" s="297"/>
      <c r="AS202" s="297"/>
      <c r="AT202" s="297"/>
      <c r="AU202" s="297"/>
      <c r="AV202" s="297"/>
      <c r="AW202" s="297"/>
      <c r="AX202" s="297"/>
      <c r="AY202" s="297"/>
      <c r="AZ202" s="297"/>
      <c r="BA202" s="297"/>
      <c r="BB202" s="297"/>
      <c r="BC202" s="297"/>
      <c r="BD202" s="297"/>
      <c r="BF202" s="202"/>
    </row>
    <row r="203" spans="1:58" s="25" customFormat="1" ht="15" x14ac:dyDescent="0.25">
      <c r="A203" s="292" t="s">
        <v>1382</v>
      </c>
      <c r="B203" s="301">
        <v>7472</v>
      </c>
      <c r="C203" s="562" t="s">
        <v>422</v>
      </c>
      <c r="D203" s="557"/>
      <c r="E203" s="288">
        <f>IF(Identification!$C$19="NON",IF(AND($A$9="cpte_CN",$A203="cpte_CN"),SUMIF(CRP!$A$12:$A$412,B203,CRP!$L$12:$L$412),SUMIF(CRP!$B$12:$B$412,B203,CRP!$L$12:$L$412)),0)</f>
        <v>0</v>
      </c>
      <c r="F203" s="288">
        <f t="shared" si="16"/>
        <v>0</v>
      </c>
      <c r="G203" s="296"/>
      <c r="H203" s="297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  <c r="U203" s="297"/>
      <c r="V203" s="297"/>
      <c r="W203" s="297"/>
      <c r="X203" s="297"/>
      <c r="Y203" s="297"/>
      <c r="Z203" s="297"/>
      <c r="AA203" s="297"/>
      <c r="AB203" s="297"/>
      <c r="AC203" s="297"/>
      <c r="AD203" s="297"/>
      <c r="AE203" s="297"/>
      <c r="AF203" s="297"/>
      <c r="AG203" s="297"/>
      <c r="AH203" s="297"/>
      <c r="AI203" s="297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7"/>
      <c r="AV203" s="297"/>
      <c r="AW203" s="297"/>
      <c r="AX203" s="297"/>
      <c r="AY203" s="297"/>
      <c r="AZ203" s="297"/>
      <c r="BA203" s="297"/>
      <c r="BB203" s="297"/>
      <c r="BC203" s="297"/>
      <c r="BD203" s="297"/>
      <c r="BF203" s="202"/>
    </row>
    <row r="204" spans="1:58" s="25" customFormat="1" ht="15" x14ac:dyDescent="0.25">
      <c r="A204" s="292" t="s">
        <v>1382</v>
      </c>
      <c r="B204" s="301">
        <v>74731</v>
      </c>
      <c r="C204" s="562" t="s">
        <v>423</v>
      </c>
      <c r="D204" s="557"/>
      <c r="E204" s="288">
        <f>IF(Identification!$C$19="NON",IF(AND($A$9="cpte_CN",$A204="cpte_CN"),SUMIF(CRP!$A$12:$A$412,B204,CRP!$L$12:$L$412),SUMIF(CRP!$B$12:$B$412,B204,CRP!$L$12:$L$412)),0)</f>
        <v>0</v>
      </c>
      <c r="F204" s="288">
        <f t="shared" si="16"/>
        <v>0</v>
      </c>
      <c r="G204" s="296"/>
      <c r="H204" s="297"/>
      <c r="I204" s="297"/>
      <c r="J204" s="297"/>
      <c r="K204" s="297"/>
      <c r="L204" s="297"/>
      <c r="M204" s="297"/>
      <c r="N204" s="297"/>
      <c r="O204" s="297"/>
      <c r="P204" s="297"/>
      <c r="Q204" s="297"/>
      <c r="R204" s="297"/>
      <c r="S204" s="297"/>
      <c r="T204" s="297"/>
      <c r="U204" s="297"/>
      <c r="V204" s="297"/>
      <c r="W204" s="297"/>
      <c r="X204" s="297"/>
      <c r="Y204" s="297"/>
      <c r="Z204" s="297"/>
      <c r="AA204" s="297"/>
      <c r="AB204" s="297"/>
      <c r="AC204" s="297"/>
      <c r="AD204" s="297"/>
      <c r="AE204" s="297"/>
      <c r="AF204" s="297"/>
      <c r="AG204" s="297"/>
      <c r="AH204" s="297"/>
      <c r="AI204" s="297"/>
      <c r="AJ204" s="297"/>
      <c r="AK204" s="297"/>
      <c r="AL204" s="297"/>
      <c r="AM204" s="297"/>
      <c r="AN204" s="297"/>
      <c r="AO204" s="297"/>
      <c r="AP204" s="297"/>
      <c r="AQ204" s="297"/>
      <c r="AR204" s="297"/>
      <c r="AS204" s="297"/>
      <c r="AT204" s="297"/>
      <c r="AU204" s="297"/>
      <c r="AV204" s="297"/>
      <c r="AW204" s="297"/>
      <c r="AX204" s="297"/>
      <c r="AY204" s="297"/>
      <c r="AZ204" s="297"/>
      <c r="BA204" s="297"/>
      <c r="BB204" s="297"/>
      <c r="BC204" s="297"/>
      <c r="BD204" s="297"/>
      <c r="BF204" s="202"/>
    </row>
    <row r="205" spans="1:58" s="25" customFormat="1" ht="15" x14ac:dyDescent="0.25">
      <c r="A205" s="292" t="s">
        <v>1382</v>
      </c>
      <c r="B205" s="301">
        <v>74732</v>
      </c>
      <c r="C205" s="562" t="s">
        <v>424</v>
      </c>
      <c r="D205" s="557"/>
      <c r="E205" s="288">
        <f>IF(Identification!$C$19="NON",IF(AND($A$9="cpte_CN",$A205="cpte_CN"),SUMIF(CRP!$A$12:$A$412,B205,CRP!$L$12:$L$412),SUMIF(CRP!$B$12:$B$412,B205,CRP!$L$12:$L$412)),0)</f>
        <v>0</v>
      </c>
      <c r="F205" s="288">
        <f t="shared" si="16"/>
        <v>0</v>
      </c>
      <c r="G205" s="296"/>
      <c r="H205" s="297"/>
      <c r="I205" s="297"/>
      <c r="J205" s="297"/>
      <c r="K205" s="297"/>
      <c r="L205" s="297"/>
      <c r="M205" s="297"/>
      <c r="N205" s="297"/>
      <c r="O205" s="297"/>
      <c r="P205" s="297"/>
      <c r="Q205" s="297"/>
      <c r="R205" s="297"/>
      <c r="S205" s="297"/>
      <c r="T205" s="297"/>
      <c r="U205" s="297"/>
      <c r="V205" s="297"/>
      <c r="W205" s="297"/>
      <c r="X205" s="297"/>
      <c r="Y205" s="297"/>
      <c r="Z205" s="297"/>
      <c r="AA205" s="297"/>
      <c r="AB205" s="297"/>
      <c r="AC205" s="297"/>
      <c r="AD205" s="297"/>
      <c r="AE205" s="297"/>
      <c r="AF205" s="297"/>
      <c r="AG205" s="297"/>
      <c r="AH205" s="297"/>
      <c r="AI205" s="297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7"/>
      <c r="AV205" s="297"/>
      <c r="AW205" s="297"/>
      <c r="AX205" s="297"/>
      <c r="AY205" s="297"/>
      <c r="AZ205" s="297"/>
      <c r="BA205" s="297"/>
      <c r="BB205" s="297"/>
      <c r="BC205" s="297"/>
      <c r="BD205" s="297"/>
      <c r="BF205" s="202"/>
    </row>
    <row r="206" spans="1:58" s="25" customFormat="1" ht="15" x14ac:dyDescent="0.25">
      <c r="A206" s="292" t="s">
        <v>1382</v>
      </c>
      <c r="B206" s="301">
        <v>7474</v>
      </c>
      <c r="C206" s="562" t="s">
        <v>425</v>
      </c>
      <c r="D206" s="557"/>
      <c r="E206" s="288">
        <f>IF(Identification!$C$19="NON",IF(AND($A$9="cpte_CN",$A206="cpte_CN"),SUMIF(CRP!$A$12:$A$412,B206,CRP!$L$12:$L$412),SUMIF(CRP!$B$12:$B$412,B206,CRP!$L$12:$L$412)),0)</f>
        <v>0</v>
      </c>
      <c r="F206" s="288">
        <f t="shared" si="16"/>
        <v>0</v>
      </c>
      <c r="G206" s="296"/>
      <c r="H206" s="297"/>
      <c r="I206" s="297"/>
      <c r="J206" s="297"/>
      <c r="K206" s="297"/>
      <c r="L206" s="297"/>
      <c r="M206" s="297"/>
      <c r="N206" s="297"/>
      <c r="O206" s="297"/>
      <c r="P206" s="297"/>
      <c r="Q206" s="297"/>
      <c r="R206" s="297"/>
      <c r="S206" s="297"/>
      <c r="T206" s="297"/>
      <c r="U206" s="297"/>
      <c r="V206" s="297"/>
      <c r="W206" s="297"/>
      <c r="X206" s="297"/>
      <c r="Y206" s="297"/>
      <c r="Z206" s="297"/>
      <c r="AA206" s="297"/>
      <c r="AB206" s="297"/>
      <c r="AC206" s="297"/>
      <c r="AD206" s="297"/>
      <c r="AE206" s="297"/>
      <c r="AF206" s="297"/>
      <c r="AG206" s="297"/>
      <c r="AH206" s="297"/>
      <c r="AI206" s="297"/>
      <c r="AJ206" s="297"/>
      <c r="AK206" s="297"/>
      <c r="AL206" s="297"/>
      <c r="AM206" s="297"/>
      <c r="AN206" s="297"/>
      <c r="AO206" s="297"/>
      <c r="AP206" s="297"/>
      <c r="AQ206" s="297"/>
      <c r="AR206" s="297"/>
      <c r="AS206" s="297"/>
      <c r="AT206" s="297"/>
      <c r="AU206" s="297"/>
      <c r="AV206" s="297"/>
      <c r="AW206" s="297"/>
      <c r="AX206" s="297"/>
      <c r="AY206" s="297"/>
      <c r="AZ206" s="297"/>
      <c r="BA206" s="297"/>
      <c r="BB206" s="297"/>
      <c r="BC206" s="297"/>
      <c r="BD206" s="297"/>
      <c r="BF206" s="202"/>
    </row>
    <row r="207" spans="1:58" s="25" customFormat="1" ht="15" x14ac:dyDescent="0.25">
      <c r="A207" s="292" t="s">
        <v>1382</v>
      </c>
      <c r="B207" s="301">
        <v>7475</v>
      </c>
      <c r="C207" s="562" t="s">
        <v>426</v>
      </c>
      <c r="D207" s="557"/>
      <c r="E207" s="288">
        <f>IF(Identification!$C$19="NON",IF(AND($A$9="cpte_CN",$A207="cpte_CN"),SUMIF(CRP!$A$12:$A$412,B207,CRP!$L$12:$L$412),SUMIF(CRP!$B$12:$B$412,B207,CRP!$L$12:$L$412)),0)</f>
        <v>0</v>
      </c>
      <c r="F207" s="288">
        <f t="shared" si="16"/>
        <v>0</v>
      </c>
      <c r="G207" s="296"/>
      <c r="H207" s="297"/>
      <c r="I207" s="297"/>
      <c r="J207" s="297"/>
      <c r="K207" s="297"/>
      <c r="L207" s="297"/>
      <c r="M207" s="297"/>
      <c r="N207" s="297"/>
      <c r="O207" s="297"/>
      <c r="P207" s="297"/>
      <c r="Q207" s="297"/>
      <c r="R207" s="297"/>
      <c r="S207" s="297"/>
      <c r="T207" s="297"/>
      <c r="U207" s="297"/>
      <c r="V207" s="297"/>
      <c r="W207" s="297"/>
      <c r="X207" s="297"/>
      <c r="Y207" s="297"/>
      <c r="Z207" s="297"/>
      <c r="AA207" s="297"/>
      <c r="AB207" s="297"/>
      <c r="AC207" s="297"/>
      <c r="AD207" s="297"/>
      <c r="AE207" s="297"/>
      <c r="AF207" s="297"/>
      <c r="AG207" s="297"/>
      <c r="AH207" s="297"/>
      <c r="AI207" s="297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7"/>
      <c r="AV207" s="297"/>
      <c r="AW207" s="297"/>
      <c r="AX207" s="297"/>
      <c r="AY207" s="297"/>
      <c r="AZ207" s="297"/>
      <c r="BA207" s="297"/>
      <c r="BB207" s="297"/>
      <c r="BC207" s="297"/>
      <c r="BD207" s="297"/>
      <c r="BF207" s="202"/>
    </row>
    <row r="208" spans="1:58" s="25" customFormat="1" ht="15" x14ac:dyDescent="0.25">
      <c r="A208" s="292" t="s">
        <v>1382</v>
      </c>
      <c r="B208" s="301">
        <v>7476</v>
      </c>
      <c r="C208" s="562" t="s">
        <v>427</v>
      </c>
      <c r="D208" s="557"/>
      <c r="E208" s="288">
        <f>IF(Identification!$C$19="NON",IF(AND($A$9="cpte_CN",$A208="cpte_CN"),SUMIF(CRP!$A$12:$A$412,B208,CRP!$L$12:$L$412),SUMIF(CRP!$B$12:$B$412,B208,CRP!$L$12:$L$412)),0)</f>
        <v>0</v>
      </c>
      <c r="F208" s="288">
        <f t="shared" si="16"/>
        <v>0</v>
      </c>
      <c r="G208" s="296"/>
      <c r="H208" s="297"/>
      <c r="I208" s="297"/>
      <c r="J208" s="297"/>
      <c r="K208" s="297"/>
      <c r="L208" s="297"/>
      <c r="M208" s="297"/>
      <c r="N208" s="297"/>
      <c r="O208" s="297"/>
      <c r="P208" s="297"/>
      <c r="Q208" s="297"/>
      <c r="R208" s="297"/>
      <c r="S208" s="297"/>
      <c r="T208" s="297"/>
      <c r="U208" s="297"/>
      <c r="V208" s="297"/>
      <c r="W208" s="297"/>
      <c r="X208" s="297"/>
      <c r="Y208" s="297"/>
      <c r="Z208" s="297"/>
      <c r="AA208" s="297"/>
      <c r="AB208" s="297"/>
      <c r="AC208" s="297"/>
      <c r="AD208" s="297"/>
      <c r="AE208" s="297"/>
      <c r="AF208" s="297"/>
      <c r="AG208" s="297"/>
      <c r="AH208" s="297"/>
      <c r="AI208" s="297"/>
      <c r="AJ208" s="297"/>
      <c r="AK208" s="297"/>
      <c r="AL208" s="297"/>
      <c r="AM208" s="297"/>
      <c r="AN208" s="297"/>
      <c r="AO208" s="297"/>
      <c r="AP208" s="297"/>
      <c r="AQ208" s="297"/>
      <c r="AR208" s="297"/>
      <c r="AS208" s="297"/>
      <c r="AT208" s="297"/>
      <c r="AU208" s="297"/>
      <c r="AV208" s="297"/>
      <c r="AW208" s="297"/>
      <c r="AX208" s="297"/>
      <c r="AY208" s="297"/>
      <c r="AZ208" s="297"/>
      <c r="BA208" s="297"/>
      <c r="BB208" s="297"/>
      <c r="BC208" s="297"/>
      <c r="BD208" s="297"/>
      <c r="BF208" s="202"/>
    </row>
    <row r="209" spans="1:58" s="25" customFormat="1" ht="15" x14ac:dyDescent="0.25">
      <c r="A209" s="292" t="s">
        <v>1382</v>
      </c>
      <c r="B209" s="301">
        <v>7477</v>
      </c>
      <c r="C209" s="562" t="s">
        <v>428</v>
      </c>
      <c r="D209" s="557"/>
      <c r="E209" s="288">
        <f>IF(Identification!$C$19="NON",IF(AND($A$9="cpte_CN",$A209="cpte_CN"),SUMIF(CRP!$A$12:$A$412,B209,CRP!$L$12:$L$412),SUMIF(CRP!$B$12:$B$412,B209,CRP!$L$12:$L$412)),0)</f>
        <v>0</v>
      </c>
      <c r="F209" s="288">
        <f t="shared" si="16"/>
        <v>0</v>
      </c>
      <c r="G209" s="296"/>
      <c r="H209" s="297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7"/>
      <c r="AE209" s="297"/>
      <c r="AF209" s="297"/>
      <c r="AG209" s="297"/>
      <c r="AH209" s="297"/>
      <c r="AI209" s="297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7"/>
      <c r="AV209" s="297"/>
      <c r="AW209" s="297"/>
      <c r="AX209" s="297"/>
      <c r="AY209" s="297"/>
      <c r="AZ209" s="297"/>
      <c r="BA209" s="297"/>
      <c r="BB209" s="297"/>
      <c r="BC209" s="297"/>
      <c r="BD209" s="297"/>
      <c r="BF209" s="202"/>
    </row>
    <row r="210" spans="1:58" s="25" customFormat="1" ht="15" x14ac:dyDescent="0.25">
      <c r="A210" s="292" t="s">
        <v>1382</v>
      </c>
      <c r="B210" s="301">
        <v>7483</v>
      </c>
      <c r="C210" s="562" t="s">
        <v>429</v>
      </c>
      <c r="D210" s="557"/>
      <c r="E210" s="288">
        <f>IF(Identification!$C$19="NON",IF(AND($A$9="cpte_CN",$A210="cpte_CN"),SUMIF(CRP!$A$12:$A$412,B210,CRP!$L$12:$L$412),SUMIF(CRP!$B$12:$B$412,B210,CRP!$L$12:$L$412)),0)</f>
        <v>0</v>
      </c>
      <c r="F210" s="288">
        <f t="shared" si="16"/>
        <v>0</v>
      </c>
      <c r="G210" s="296"/>
      <c r="H210" s="297"/>
      <c r="I210" s="297"/>
      <c r="J210" s="297"/>
      <c r="K210" s="297"/>
      <c r="L210" s="297"/>
      <c r="M210" s="297"/>
      <c r="N210" s="297"/>
      <c r="O210" s="297"/>
      <c r="P210" s="297"/>
      <c r="Q210" s="297"/>
      <c r="R210" s="297"/>
      <c r="S210" s="297"/>
      <c r="T210" s="297"/>
      <c r="U210" s="297"/>
      <c r="V210" s="297"/>
      <c r="W210" s="297"/>
      <c r="X210" s="297"/>
      <c r="Y210" s="297"/>
      <c r="Z210" s="297"/>
      <c r="AA210" s="297"/>
      <c r="AB210" s="297"/>
      <c r="AC210" s="297"/>
      <c r="AD210" s="297"/>
      <c r="AE210" s="297"/>
      <c r="AF210" s="297"/>
      <c r="AG210" s="297"/>
      <c r="AH210" s="297"/>
      <c r="AI210" s="297"/>
      <c r="AJ210" s="297"/>
      <c r="AK210" s="297"/>
      <c r="AL210" s="297"/>
      <c r="AM210" s="297"/>
      <c r="AN210" s="297"/>
      <c r="AO210" s="297"/>
      <c r="AP210" s="297"/>
      <c r="AQ210" s="297"/>
      <c r="AR210" s="297"/>
      <c r="AS210" s="297"/>
      <c r="AT210" s="297"/>
      <c r="AU210" s="297"/>
      <c r="AV210" s="297"/>
      <c r="AW210" s="297"/>
      <c r="AX210" s="297"/>
      <c r="AY210" s="297"/>
      <c r="AZ210" s="297"/>
      <c r="BA210" s="297"/>
      <c r="BB210" s="297"/>
      <c r="BC210" s="297"/>
      <c r="BD210" s="297"/>
      <c r="BF210" s="202"/>
    </row>
    <row r="211" spans="1:58" s="25" customFormat="1" ht="15" x14ac:dyDescent="0.25">
      <c r="A211" s="292" t="s">
        <v>1382</v>
      </c>
      <c r="B211" s="301">
        <v>7484</v>
      </c>
      <c r="C211" s="562" t="s">
        <v>430</v>
      </c>
      <c r="D211" s="557"/>
      <c r="E211" s="288">
        <f>IF(Identification!$C$19="NON",IF(AND($A$9="cpte_CN",$A211="cpte_CN"),SUMIF(CRP!$A$12:$A$412,B211,CRP!$L$12:$L$412),SUMIF(CRP!$B$12:$B$412,B211,CRP!$L$12:$L$412)),0)</f>
        <v>0</v>
      </c>
      <c r="F211" s="288">
        <f t="shared" si="16"/>
        <v>0</v>
      </c>
      <c r="G211" s="296"/>
      <c r="H211" s="297"/>
      <c r="I211" s="297"/>
      <c r="J211" s="297"/>
      <c r="K211" s="297"/>
      <c r="L211" s="297"/>
      <c r="M211" s="297"/>
      <c r="N211" s="297"/>
      <c r="O211" s="297"/>
      <c r="P211" s="297"/>
      <c r="Q211" s="297"/>
      <c r="R211" s="297"/>
      <c r="S211" s="297"/>
      <c r="T211" s="297"/>
      <c r="U211" s="297"/>
      <c r="V211" s="297"/>
      <c r="W211" s="297"/>
      <c r="X211" s="297"/>
      <c r="Y211" s="297"/>
      <c r="Z211" s="297"/>
      <c r="AA211" s="297"/>
      <c r="AB211" s="297"/>
      <c r="AC211" s="297"/>
      <c r="AD211" s="297"/>
      <c r="AE211" s="297"/>
      <c r="AF211" s="297"/>
      <c r="AG211" s="297"/>
      <c r="AH211" s="297"/>
      <c r="AI211" s="297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7"/>
      <c r="AV211" s="297"/>
      <c r="AW211" s="297"/>
      <c r="AX211" s="297"/>
      <c r="AY211" s="297"/>
      <c r="AZ211" s="297"/>
      <c r="BA211" s="297"/>
      <c r="BB211" s="297"/>
      <c r="BC211" s="297"/>
      <c r="BD211" s="297"/>
      <c r="BF211" s="202"/>
    </row>
    <row r="212" spans="1:58" s="25" customFormat="1" ht="15" x14ac:dyDescent="0.25">
      <c r="A212" s="292" t="s">
        <v>1382</v>
      </c>
      <c r="B212" s="301">
        <v>7488</v>
      </c>
      <c r="C212" s="562" t="s">
        <v>431</v>
      </c>
      <c r="D212" s="557"/>
      <c r="E212" s="288">
        <f>IF(Identification!$C$19="NON",IF(AND($A$9="cpte_CN",$A212="cpte_CN"),SUMIF(CRP!$A$12:$A$412,B212,CRP!$L$12:$L$412),SUMIF(CRP!$B$12:$B$412,B212,CRP!$L$12:$L$412)),0)</f>
        <v>0</v>
      </c>
      <c r="F212" s="288">
        <f t="shared" si="16"/>
        <v>0</v>
      </c>
      <c r="G212" s="296"/>
      <c r="H212" s="297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  <c r="T212" s="297"/>
      <c r="U212" s="297"/>
      <c r="V212" s="297"/>
      <c r="W212" s="297"/>
      <c r="X212" s="297"/>
      <c r="Y212" s="297"/>
      <c r="Z212" s="297"/>
      <c r="AA212" s="297"/>
      <c r="AB212" s="297"/>
      <c r="AC212" s="297"/>
      <c r="AD212" s="297"/>
      <c r="AE212" s="297"/>
      <c r="AF212" s="297"/>
      <c r="AG212" s="297"/>
      <c r="AH212" s="297"/>
      <c r="AI212" s="297"/>
      <c r="AJ212" s="297"/>
      <c r="AK212" s="297"/>
      <c r="AL212" s="297"/>
      <c r="AM212" s="297"/>
      <c r="AN212" s="297"/>
      <c r="AO212" s="297"/>
      <c r="AP212" s="297"/>
      <c r="AQ212" s="297"/>
      <c r="AR212" s="297"/>
      <c r="AS212" s="297"/>
      <c r="AT212" s="297"/>
      <c r="AU212" s="297"/>
      <c r="AV212" s="297"/>
      <c r="AW212" s="297"/>
      <c r="AX212" s="297"/>
      <c r="AY212" s="297"/>
      <c r="AZ212" s="297"/>
      <c r="BA212" s="297"/>
      <c r="BB212" s="297"/>
      <c r="BC212" s="297"/>
      <c r="BD212" s="297"/>
      <c r="BF212" s="202"/>
    </row>
    <row r="213" spans="1:58" s="25" customFormat="1" ht="24.75" customHeight="1" x14ac:dyDescent="0.25">
      <c r="A213" s="292" t="s">
        <v>1382</v>
      </c>
      <c r="B213" s="301">
        <v>751</v>
      </c>
      <c r="C213" s="562" t="s">
        <v>434</v>
      </c>
      <c r="D213" s="557"/>
      <c r="E213" s="288">
        <f>IF(Identification!$C$19="NON",IF(AND($A$9="cpte_CN",$A213="cpte_CN"),SUMIF(CRP!$A$12:$A$412,B213,CRP!$L$12:$L$412),SUMIF(CRP!$B$12:$B$412,B213,CRP!$L$12:$L$412)),0)</f>
        <v>0</v>
      </c>
      <c r="F213" s="288">
        <f t="shared" si="16"/>
        <v>0</v>
      </c>
      <c r="G213" s="296"/>
      <c r="H213" s="297"/>
      <c r="I213" s="297"/>
      <c r="J213" s="297"/>
      <c r="K213" s="297"/>
      <c r="L213" s="297"/>
      <c r="M213" s="297"/>
      <c r="N213" s="297"/>
      <c r="O213" s="297"/>
      <c r="P213" s="297"/>
      <c r="Q213" s="297"/>
      <c r="R213" s="297"/>
      <c r="S213" s="297"/>
      <c r="T213" s="297"/>
      <c r="U213" s="297"/>
      <c r="V213" s="297"/>
      <c r="W213" s="297"/>
      <c r="X213" s="297"/>
      <c r="Y213" s="297"/>
      <c r="Z213" s="297"/>
      <c r="AA213" s="297"/>
      <c r="AB213" s="297"/>
      <c r="AC213" s="297"/>
      <c r="AD213" s="297"/>
      <c r="AE213" s="297"/>
      <c r="AF213" s="297"/>
      <c r="AG213" s="297"/>
      <c r="AH213" s="297"/>
      <c r="AI213" s="297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7"/>
      <c r="AV213" s="297"/>
      <c r="AW213" s="297"/>
      <c r="AX213" s="297"/>
      <c r="AY213" s="297"/>
      <c r="AZ213" s="297"/>
      <c r="BA213" s="297"/>
      <c r="BB213" s="297"/>
      <c r="BC213" s="297"/>
      <c r="BD213" s="297"/>
      <c r="BF213" s="202"/>
    </row>
    <row r="214" spans="1:58" s="25" customFormat="1" ht="15" x14ac:dyDescent="0.25">
      <c r="A214" s="292" t="s">
        <v>1382</v>
      </c>
      <c r="B214" s="301">
        <v>752</v>
      </c>
      <c r="C214" s="562" t="s">
        <v>435</v>
      </c>
      <c r="D214" s="557"/>
      <c r="E214" s="288">
        <f>IF(Identification!$C$19="NON",IF(AND($A$9="cpte_CN",$A214="cpte_CN"),SUMIF(CRP!$A$12:$A$412,B214,CRP!$L$12:$L$412),SUMIF(CRP!$B$12:$B$412,B214,CRP!$L$12:$L$412)),0)</f>
        <v>0</v>
      </c>
      <c r="F214" s="288">
        <f t="shared" si="16"/>
        <v>0</v>
      </c>
      <c r="G214" s="296"/>
      <c r="H214" s="297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  <c r="T214" s="297"/>
      <c r="U214" s="297"/>
      <c r="V214" s="297"/>
      <c r="W214" s="297"/>
      <c r="X214" s="297"/>
      <c r="Y214" s="297"/>
      <c r="Z214" s="297"/>
      <c r="AA214" s="297"/>
      <c r="AB214" s="297"/>
      <c r="AC214" s="297"/>
      <c r="AD214" s="297"/>
      <c r="AE214" s="297"/>
      <c r="AF214" s="297"/>
      <c r="AG214" s="297"/>
      <c r="AH214" s="297"/>
      <c r="AI214" s="297"/>
      <c r="AJ214" s="297"/>
      <c r="AK214" s="297"/>
      <c r="AL214" s="297"/>
      <c r="AM214" s="297"/>
      <c r="AN214" s="297"/>
      <c r="AO214" s="297"/>
      <c r="AP214" s="297"/>
      <c r="AQ214" s="297"/>
      <c r="AR214" s="297"/>
      <c r="AS214" s="297"/>
      <c r="AT214" s="297"/>
      <c r="AU214" s="297"/>
      <c r="AV214" s="297"/>
      <c r="AW214" s="297"/>
      <c r="AX214" s="297"/>
      <c r="AY214" s="297"/>
      <c r="AZ214" s="297"/>
      <c r="BA214" s="297"/>
      <c r="BB214" s="297"/>
      <c r="BC214" s="297"/>
      <c r="BD214" s="297"/>
      <c r="BF214" s="202"/>
    </row>
    <row r="215" spans="1:58" s="25" customFormat="1" ht="15" x14ac:dyDescent="0.25">
      <c r="A215" s="292" t="s">
        <v>1382</v>
      </c>
      <c r="B215" s="301">
        <v>753</v>
      </c>
      <c r="C215" s="562" t="s">
        <v>436</v>
      </c>
      <c r="D215" s="557"/>
      <c r="E215" s="288">
        <f>IF(Identification!$C$19="NON",IF(AND($A$9="cpte_CN",$A215="cpte_CN"),SUMIF(CRP!$A$12:$A$412,B215,CRP!$L$12:$L$412),SUMIF(CRP!$B$12:$B$412,B215,CRP!$L$12:$L$412)),0)</f>
        <v>0</v>
      </c>
      <c r="F215" s="288">
        <f t="shared" si="16"/>
        <v>0</v>
      </c>
      <c r="G215" s="296"/>
      <c r="H215" s="297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297"/>
      <c r="X215" s="297"/>
      <c r="Y215" s="297"/>
      <c r="Z215" s="297"/>
      <c r="AA215" s="297"/>
      <c r="AB215" s="297"/>
      <c r="AC215" s="297"/>
      <c r="AD215" s="297"/>
      <c r="AE215" s="297"/>
      <c r="AF215" s="297"/>
      <c r="AG215" s="297"/>
      <c r="AH215" s="297"/>
      <c r="AI215" s="297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7"/>
      <c r="AV215" s="297"/>
      <c r="AW215" s="297"/>
      <c r="AX215" s="297"/>
      <c r="AY215" s="297"/>
      <c r="AZ215" s="297"/>
      <c r="BA215" s="297"/>
      <c r="BB215" s="297"/>
      <c r="BC215" s="297"/>
      <c r="BD215" s="297"/>
      <c r="BF215" s="202"/>
    </row>
    <row r="216" spans="1:58" s="25" customFormat="1" ht="15" x14ac:dyDescent="0.25">
      <c r="A216" s="292" t="s">
        <v>1382</v>
      </c>
      <c r="B216" s="301">
        <v>7541</v>
      </c>
      <c r="C216" s="562" t="s">
        <v>437</v>
      </c>
      <c r="D216" s="557"/>
      <c r="E216" s="288">
        <f>IF(Identification!$C$19="NON",IF(AND($A$9="cpte_CN",$A216="cpte_CN"),SUMIF(CRP!$A$12:$A$412,B216,CRP!$L$12:$L$412),SUMIF(CRP!$B$12:$B$412,B216,CRP!$L$12:$L$412)),0)</f>
        <v>0</v>
      </c>
      <c r="F216" s="288">
        <f t="shared" si="16"/>
        <v>0</v>
      </c>
      <c r="G216" s="296"/>
      <c r="H216" s="297"/>
      <c r="I216" s="297"/>
      <c r="J216" s="297"/>
      <c r="K216" s="297"/>
      <c r="L216" s="297"/>
      <c r="M216" s="297"/>
      <c r="N216" s="297"/>
      <c r="O216" s="297"/>
      <c r="P216" s="297"/>
      <c r="Q216" s="297"/>
      <c r="R216" s="297"/>
      <c r="S216" s="297"/>
      <c r="T216" s="297"/>
      <c r="U216" s="297"/>
      <c r="V216" s="297"/>
      <c r="W216" s="297"/>
      <c r="X216" s="297"/>
      <c r="Y216" s="297"/>
      <c r="Z216" s="297"/>
      <c r="AA216" s="297"/>
      <c r="AB216" s="297"/>
      <c r="AC216" s="297"/>
      <c r="AD216" s="297"/>
      <c r="AE216" s="297"/>
      <c r="AF216" s="297"/>
      <c r="AG216" s="297"/>
      <c r="AH216" s="297"/>
      <c r="AI216" s="297"/>
      <c r="AJ216" s="297"/>
      <c r="AK216" s="297"/>
      <c r="AL216" s="297"/>
      <c r="AM216" s="297"/>
      <c r="AN216" s="297"/>
      <c r="AO216" s="297"/>
      <c r="AP216" s="297"/>
      <c r="AQ216" s="297"/>
      <c r="AR216" s="297"/>
      <c r="AS216" s="297"/>
      <c r="AT216" s="297"/>
      <c r="AU216" s="297"/>
      <c r="AV216" s="297"/>
      <c r="AW216" s="297"/>
      <c r="AX216" s="297"/>
      <c r="AY216" s="297"/>
      <c r="AZ216" s="297"/>
      <c r="BA216" s="297"/>
      <c r="BB216" s="297"/>
      <c r="BC216" s="297"/>
      <c r="BD216" s="297"/>
      <c r="BF216" s="202"/>
    </row>
    <row r="217" spans="1:58" s="25" customFormat="1" ht="15" x14ac:dyDescent="0.25">
      <c r="A217" s="292" t="s">
        <v>1382</v>
      </c>
      <c r="B217" s="301">
        <v>7542</v>
      </c>
      <c r="C217" s="562" t="s">
        <v>438</v>
      </c>
      <c r="D217" s="557"/>
      <c r="E217" s="288">
        <f>IF(Identification!$C$19="NON",IF(AND($A$9="cpte_CN",$A217="cpte_CN"),SUMIF(CRP!$A$12:$A$412,B217,CRP!$L$12:$L$412),SUMIF(CRP!$B$12:$B$412,B217,CRP!$L$12:$L$412)),0)</f>
        <v>0</v>
      </c>
      <c r="F217" s="288">
        <f t="shared" si="16"/>
        <v>0</v>
      </c>
      <c r="G217" s="296"/>
      <c r="H217" s="297"/>
      <c r="I217" s="297"/>
      <c r="J217" s="297"/>
      <c r="K217" s="297"/>
      <c r="L217" s="297"/>
      <c r="M217" s="297"/>
      <c r="N217" s="297"/>
      <c r="O217" s="297"/>
      <c r="P217" s="297"/>
      <c r="Q217" s="297"/>
      <c r="R217" s="297"/>
      <c r="S217" s="297"/>
      <c r="T217" s="297"/>
      <c r="U217" s="297"/>
      <c r="V217" s="297"/>
      <c r="W217" s="297"/>
      <c r="X217" s="297"/>
      <c r="Y217" s="297"/>
      <c r="Z217" s="297"/>
      <c r="AA217" s="297"/>
      <c r="AB217" s="297"/>
      <c r="AC217" s="297"/>
      <c r="AD217" s="297"/>
      <c r="AE217" s="297"/>
      <c r="AF217" s="297"/>
      <c r="AG217" s="297"/>
      <c r="AH217" s="297"/>
      <c r="AI217" s="297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7"/>
      <c r="AV217" s="297"/>
      <c r="AW217" s="297"/>
      <c r="AX217" s="297"/>
      <c r="AY217" s="297"/>
      <c r="AZ217" s="297"/>
      <c r="BA217" s="297"/>
      <c r="BB217" s="297"/>
      <c r="BC217" s="297"/>
      <c r="BD217" s="297"/>
      <c r="BF217" s="202"/>
    </row>
    <row r="218" spans="1:58" s="25" customFormat="1" ht="15" x14ac:dyDescent="0.25">
      <c r="A218" s="292" t="s">
        <v>1382</v>
      </c>
      <c r="B218" s="301">
        <v>7543</v>
      </c>
      <c r="C218" s="562" t="s">
        <v>439</v>
      </c>
      <c r="D218" s="557"/>
      <c r="E218" s="288">
        <f>IF(Identification!$C$19="NON",IF(AND($A$9="cpte_CN",$A218="cpte_CN"),SUMIF(CRP!$A$12:$A$412,B218,CRP!$L$12:$L$412),SUMIF(CRP!$B$12:$B$412,B218,CRP!$L$12:$L$412)),0)</f>
        <v>0</v>
      </c>
      <c r="F218" s="288">
        <f t="shared" si="16"/>
        <v>0</v>
      </c>
      <c r="G218" s="296"/>
      <c r="H218" s="297"/>
      <c r="I218" s="297"/>
      <c r="J218" s="297"/>
      <c r="K218" s="297"/>
      <c r="L218" s="297"/>
      <c r="M218" s="297"/>
      <c r="N218" s="297"/>
      <c r="O218" s="297"/>
      <c r="P218" s="297"/>
      <c r="Q218" s="297"/>
      <c r="R218" s="297"/>
      <c r="S218" s="297"/>
      <c r="T218" s="297"/>
      <c r="U218" s="297"/>
      <c r="V218" s="297"/>
      <c r="W218" s="297"/>
      <c r="X218" s="297"/>
      <c r="Y218" s="297"/>
      <c r="Z218" s="297"/>
      <c r="AA218" s="297"/>
      <c r="AB218" s="297"/>
      <c r="AC218" s="297"/>
      <c r="AD218" s="297"/>
      <c r="AE218" s="297"/>
      <c r="AF218" s="297"/>
      <c r="AG218" s="297"/>
      <c r="AH218" s="297"/>
      <c r="AI218" s="297"/>
      <c r="AJ218" s="297"/>
      <c r="AK218" s="297"/>
      <c r="AL218" s="297"/>
      <c r="AM218" s="297"/>
      <c r="AN218" s="297"/>
      <c r="AO218" s="297"/>
      <c r="AP218" s="297"/>
      <c r="AQ218" s="297"/>
      <c r="AR218" s="297"/>
      <c r="AS218" s="297"/>
      <c r="AT218" s="297"/>
      <c r="AU218" s="297"/>
      <c r="AV218" s="297"/>
      <c r="AW218" s="297"/>
      <c r="AX218" s="297"/>
      <c r="AY218" s="297"/>
      <c r="AZ218" s="297"/>
      <c r="BA218" s="297"/>
      <c r="BB218" s="297"/>
      <c r="BC218" s="297"/>
      <c r="BD218" s="297"/>
      <c r="BF218" s="202"/>
    </row>
    <row r="219" spans="1:58" s="25" customFormat="1" ht="15" x14ac:dyDescent="0.25">
      <c r="A219" s="292" t="s">
        <v>1382</v>
      </c>
      <c r="B219" s="301">
        <v>7544</v>
      </c>
      <c r="C219" s="562" t="s">
        <v>440</v>
      </c>
      <c r="D219" s="557"/>
      <c r="E219" s="288">
        <f>IF(Identification!$C$19="NON",IF(AND($A$9="cpte_CN",$A219="cpte_CN"),SUMIF(CRP!$A$12:$A$412,B219,CRP!$L$12:$L$412),SUMIF(CRP!$B$12:$B$412,B219,CRP!$L$12:$L$412)),0)</f>
        <v>0</v>
      </c>
      <c r="F219" s="288">
        <f t="shared" si="16"/>
        <v>0</v>
      </c>
      <c r="G219" s="296"/>
      <c r="H219" s="297"/>
      <c r="I219" s="297"/>
      <c r="J219" s="297"/>
      <c r="K219" s="297"/>
      <c r="L219" s="297"/>
      <c r="M219" s="297"/>
      <c r="N219" s="297"/>
      <c r="O219" s="297"/>
      <c r="P219" s="297"/>
      <c r="Q219" s="297"/>
      <c r="R219" s="297"/>
      <c r="S219" s="297"/>
      <c r="T219" s="297"/>
      <c r="U219" s="297"/>
      <c r="V219" s="297"/>
      <c r="W219" s="297"/>
      <c r="X219" s="297"/>
      <c r="Y219" s="297"/>
      <c r="Z219" s="297"/>
      <c r="AA219" s="297"/>
      <c r="AB219" s="297"/>
      <c r="AC219" s="297"/>
      <c r="AD219" s="297"/>
      <c r="AE219" s="297"/>
      <c r="AF219" s="297"/>
      <c r="AG219" s="297"/>
      <c r="AH219" s="297"/>
      <c r="AI219" s="297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7"/>
      <c r="AV219" s="297"/>
      <c r="AW219" s="297"/>
      <c r="AX219" s="297"/>
      <c r="AY219" s="297"/>
      <c r="AZ219" s="297"/>
      <c r="BA219" s="297"/>
      <c r="BB219" s="297"/>
      <c r="BC219" s="297"/>
      <c r="BD219" s="297"/>
      <c r="BF219" s="202"/>
    </row>
    <row r="220" spans="1:58" s="25" customFormat="1" ht="15" x14ac:dyDescent="0.25">
      <c r="A220" s="292" t="s">
        <v>1382</v>
      </c>
      <c r="B220" s="301">
        <v>7548</v>
      </c>
      <c r="C220" s="562" t="s">
        <v>441</v>
      </c>
      <c r="D220" s="557"/>
      <c r="E220" s="288">
        <f>IF(Identification!$C$19="NON",IF(AND($A$9="cpte_CN",$A220="cpte_CN"),SUMIF(CRP!$A$12:$A$412,B220,CRP!$L$12:$L$412),SUMIF(CRP!$B$12:$B$412,B220,CRP!$L$12:$L$412)),0)</f>
        <v>0</v>
      </c>
      <c r="F220" s="288">
        <f t="shared" si="16"/>
        <v>0</v>
      </c>
      <c r="G220" s="296"/>
      <c r="H220" s="297"/>
      <c r="I220" s="297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  <c r="T220" s="297"/>
      <c r="U220" s="297"/>
      <c r="V220" s="297"/>
      <c r="W220" s="297"/>
      <c r="X220" s="297"/>
      <c r="Y220" s="297"/>
      <c r="Z220" s="297"/>
      <c r="AA220" s="297"/>
      <c r="AB220" s="297"/>
      <c r="AC220" s="297"/>
      <c r="AD220" s="297"/>
      <c r="AE220" s="297"/>
      <c r="AF220" s="297"/>
      <c r="AG220" s="297"/>
      <c r="AH220" s="297"/>
      <c r="AI220" s="297"/>
      <c r="AJ220" s="297"/>
      <c r="AK220" s="297"/>
      <c r="AL220" s="297"/>
      <c r="AM220" s="297"/>
      <c r="AN220" s="297"/>
      <c r="AO220" s="297"/>
      <c r="AP220" s="297"/>
      <c r="AQ220" s="297"/>
      <c r="AR220" s="297"/>
      <c r="AS220" s="297"/>
      <c r="AT220" s="297"/>
      <c r="AU220" s="297"/>
      <c r="AV220" s="297"/>
      <c r="AW220" s="297"/>
      <c r="AX220" s="297"/>
      <c r="AY220" s="297"/>
      <c r="AZ220" s="297"/>
      <c r="BA220" s="297"/>
      <c r="BB220" s="297"/>
      <c r="BC220" s="297"/>
      <c r="BD220" s="297"/>
      <c r="BF220" s="202"/>
    </row>
    <row r="221" spans="1:58" s="25" customFormat="1" ht="15" x14ac:dyDescent="0.25">
      <c r="A221" s="292" t="s">
        <v>1382</v>
      </c>
      <c r="B221" s="301">
        <v>755</v>
      </c>
      <c r="C221" s="562" t="s">
        <v>442</v>
      </c>
      <c r="D221" s="557"/>
      <c r="E221" s="288">
        <f>IF(Identification!$C$19="NON",IF(AND($A$9="cpte_CN",$A221="cpte_CN"),SUMIF(CRP!$A$12:$A$412,B221,CRP!$L$12:$L$412),SUMIF(CRP!$B$12:$B$412,B221,CRP!$L$12:$L$412)),0)</f>
        <v>0</v>
      </c>
      <c r="F221" s="288">
        <f t="shared" si="16"/>
        <v>0</v>
      </c>
      <c r="G221" s="296"/>
      <c r="H221" s="297"/>
      <c r="I221" s="297"/>
      <c r="J221" s="297"/>
      <c r="K221" s="297"/>
      <c r="L221" s="297"/>
      <c r="M221" s="297"/>
      <c r="N221" s="297"/>
      <c r="O221" s="297"/>
      <c r="P221" s="297"/>
      <c r="Q221" s="297"/>
      <c r="R221" s="297"/>
      <c r="S221" s="297"/>
      <c r="T221" s="297"/>
      <c r="U221" s="297"/>
      <c r="V221" s="297"/>
      <c r="W221" s="297"/>
      <c r="X221" s="297"/>
      <c r="Y221" s="297"/>
      <c r="Z221" s="297"/>
      <c r="AA221" s="297"/>
      <c r="AB221" s="297"/>
      <c r="AC221" s="297"/>
      <c r="AD221" s="297"/>
      <c r="AE221" s="297"/>
      <c r="AF221" s="297"/>
      <c r="AG221" s="297"/>
      <c r="AH221" s="297"/>
      <c r="AI221" s="297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7"/>
      <c r="AV221" s="297"/>
      <c r="AW221" s="297"/>
      <c r="AX221" s="297"/>
      <c r="AY221" s="297"/>
      <c r="AZ221" s="297"/>
      <c r="BA221" s="297"/>
      <c r="BB221" s="297"/>
      <c r="BC221" s="297"/>
      <c r="BD221" s="297"/>
      <c r="BF221" s="202"/>
    </row>
    <row r="222" spans="1:58" s="25" customFormat="1" ht="15" x14ac:dyDescent="0.25">
      <c r="A222" s="292" t="s">
        <v>1382</v>
      </c>
      <c r="B222" s="301">
        <v>756</v>
      </c>
      <c r="C222" s="562" t="s">
        <v>443</v>
      </c>
      <c r="D222" s="557"/>
      <c r="E222" s="288">
        <f>IF(Identification!$C$19="NON",IF(AND($A$9="cpte_CN",$A222="cpte_CN"),SUMIF(CRP!$A$12:$A$412,B222,CRP!$L$12:$L$412),SUMIF(CRP!$B$12:$B$412,B222,CRP!$L$12:$L$412)),0)</f>
        <v>0</v>
      </c>
      <c r="F222" s="288">
        <f t="shared" si="16"/>
        <v>0</v>
      </c>
      <c r="G222" s="296"/>
      <c r="H222" s="297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297"/>
      <c r="X222" s="297"/>
      <c r="Y222" s="297"/>
      <c r="Z222" s="297"/>
      <c r="AA222" s="297"/>
      <c r="AB222" s="297"/>
      <c r="AC222" s="297"/>
      <c r="AD222" s="297"/>
      <c r="AE222" s="297"/>
      <c r="AF222" s="297"/>
      <c r="AG222" s="297"/>
      <c r="AH222" s="297"/>
      <c r="AI222" s="297"/>
      <c r="AJ222" s="297"/>
      <c r="AK222" s="297"/>
      <c r="AL222" s="297"/>
      <c r="AM222" s="297"/>
      <c r="AN222" s="297"/>
      <c r="AO222" s="297"/>
      <c r="AP222" s="297"/>
      <c r="AQ222" s="297"/>
      <c r="AR222" s="297"/>
      <c r="AS222" s="297"/>
      <c r="AT222" s="297"/>
      <c r="AU222" s="297"/>
      <c r="AV222" s="297"/>
      <c r="AW222" s="297"/>
      <c r="AX222" s="297"/>
      <c r="AY222" s="297"/>
      <c r="AZ222" s="297"/>
      <c r="BA222" s="297"/>
      <c r="BB222" s="297"/>
      <c r="BC222" s="297"/>
      <c r="BD222" s="297"/>
      <c r="BF222" s="202"/>
    </row>
    <row r="223" spans="1:58" s="25" customFormat="1" ht="15" x14ac:dyDescent="0.25">
      <c r="A223" s="292" t="s">
        <v>1382</v>
      </c>
      <c r="B223" s="301">
        <v>758</v>
      </c>
      <c r="C223" s="562" t="s">
        <v>444</v>
      </c>
      <c r="D223" s="557"/>
      <c r="E223" s="288">
        <f>IF(Identification!$C$19="NON",IF(AND($A$9="cpte_CN",$A223="cpte_CN"),SUMIF(CRP!$A$12:$A$412,B223,CRP!$L$12:$L$412),SUMIF(CRP!$B$12:$B$412,B223,CRP!$L$12:$L$412)),0)</f>
        <v>0</v>
      </c>
      <c r="F223" s="288">
        <f t="shared" si="16"/>
        <v>0</v>
      </c>
      <c r="G223" s="296"/>
      <c r="H223" s="297"/>
      <c r="I223" s="297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  <c r="T223" s="297"/>
      <c r="U223" s="297"/>
      <c r="V223" s="297"/>
      <c r="W223" s="297"/>
      <c r="X223" s="297"/>
      <c r="Y223" s="297"/>
      <c r="Z223" s="297"/>
      <c r="AA223" s="297"/>
      <c r="AB223" s="297"/>
      <c r="AC223" s="297"/>
      <c r="AD223" s="297"/>
      <c r="AE223" s="297"/>
      <c r="AF223" s="297"/>
      <c r="AG223" s="297"/>
      <c r="AH223" s="297"/>
      <c r="AI223" s="297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7"/>
      <c r="AV223" s="297"/>
      <c r="AW223" s="297"/>
      <c r="AX223" s="297"/>
      <c r="AY223" s="297"/>
      <c r="AZ223" s="297"/>
      <c r="BA223" s="297"/>
      <c r="BB223" s="297"/>
      <c r="BC223" s="297"/>
      <c r="BD223" s="297"/>
      <c r="BF223" s="202"/>
    </row>
    <row r="224" spans="1:58" s="25" customFormat="1" ht="15" x14ac:dyDescent="0.25">
      <c r="A224" s="292" t="s">
        <v>1382</v>
      </c>
      <c r="B224" s="301">
        <v>761</v>
      </c>
      <c r="C224" s="562" t="s">
        <v>447</v>
      </c>
      <c r="D224" s="557"/>
      <c r="E224" s="288">
        <f>IF(Identification!$C$19="NON",IF(AND($A$9="cpte_CN",$A224="cpte_CN"),SUMIF(CRP!$A$12:$A$412,B224,CRP!$L$12:$L$412),SUMIF(CRP!$B$12:$B$412,B224,CRP!$L$12:$L$412)),0)</f>
        <v>0</v>
      </c>
      <c r="F224" s="288">
        <f t="shared" si="16"/>
        <v>0</v>
      </c>
      <c r="G224" s="296"/>
      <c r="H224" s="297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7"/>
      <c r="U224" s="297"/>
      <c r="V224" s="297"/>
      <c r="W224" s="297"/>
      <c r="X224" s="297"/>
      <c r="Y224" s="297"/>
      <c r="Z224" s="297"/>
      <c r="AA224" s="297"/>
      <c r="AB224" s="297"/>
      <c r="AC224" s="297"/>
      <c r="AD224" s="297"/>
      <c r="AE224" s="297"/>
      <c r="AF224" s="297"/>
      <c r="AG224" s="297"/>
      <c r="AH224" s="297"/>
      <c r="AI224" s="297"/>
      <c r="AJ224" s="297"/>
      <c r="AK224" s="297"/>
      <c r="AL224" s="297"/>
      <c r="AM224" s="297"/>
      <c r="AN224" s="297"/>
      <c r="AO224" s="297"/>
      <c r="AP224" s="297"/>
      <c r="AQ224" s="297"/>
      <c r="AR224" s="297"/>
      <c r="AS224" s="297"/>
      <c r="AT224" s="297"/>
      <c r="AU224" s="297"/>
      <c r="AV224" s="297"/>
      <c r="AW224" s="297"/>
      <c r="AX224" s="297"/>
      <c r="AY224" s="297"/>
      <c r="AZ224" s="297"/>
      <c r="BA224" s="297"/>
      <c r="BB224" s="297"/>
      <c r="BC224" s="297"/>
      <c r="BD224" s="297"/>
      <c r="BF224" s="202"/>
    </row>
    <row r="225" spans="1:58" s="25" customFormat="1" ht="15" x14ac:dyDescent="0.25">
      <c r="A225" s="292" t="s">
        <v>1382</v>
      </c>
      <c r="B225" s="301">
        <v>762</v>
      </c>
      <c r="C225" s="562" t="s">
        <v>448</v>
      </c>
      <c r="D225" s="557"/>
      <c r="E225" s="288">
        <f>IF(Identification!$C$19="NON",IF(AND($A$9="cpte_CN",$A225="cpte_CN"),SUMIF(CRP!$A$12:$A$412,B225,CRP!$L$12:$L$412),SUMIF(CRP!$B$12:$B$412,B225,CRP!$L$12:$L$412)),0)</f>
        <v>0</v>
      </c>
      <c r="F225" s="288">
        <f t="shared" si="16"/>
        <v>0</v>
      </c>
      <c r="G225" s="296"/>
      <c r="H225" s="297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  <c r="T225" s="297"/>
      <c r="U225" s="297"/>
      <c r="V225" s="297"/>
      <c r="W225" s="297"/>
      <c r="X225" s="297"/>
      <c r="Y225" s="297"/>
      <c r="Z225" s="297"/>
      <c r="AA225" s="297"/>
      <c r="AB225" s="297"/>
      <c r="AC225" s="297"/>
      <c r="AD225" s="297"/>
      <c r="AE225" s="297"/>
      <c r="AF225" s="297"/>
      <c r="AG225" s="297"/>
      <c r="AH225" s="297"/>
      <c r="AI225" s="297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7"/>
      <c r="AV225" s="297"/>
      <c r="AW225" s="297"/>
      <c r="AX225" s="297"/>
      <c r="AY225" s="297"/>
      <c r="AZ225" s="297"/>
      <c r="BA225" s="297"/>
      <c r="BB225" s="297"/>
      <c r="BC225" s="297"/>
      <c r="BD225" s="297"/>
      <c r="BF225" s="202"/>
    </row>
    <row r="226" spans="1:58" s="25" customFormat="1" ht="15" x14ac:dyDescent="0.25">
      <c r="A226" s="292" t="s">
        <v>1382</v>
      </c>
      <c r="B226" s="301">
        <v>763</v>
      </c>
      <c r="C226" s="562" t="s">
        <v>449</v>
      </c>
      <c r="D226" s="557"/>
      <c r="E226" s="288">
        <f>IF(Identification!$C$19="NON",IF(AND($A$9="cpte_CN",$A226="cpte_CN"),SUMIF(CRP!$A$12:$A$412,B226,CRP!$L$12:$L$412),SUMIF(CRP!$B$12:$B$412,B226,CRP!$L$12:$L$412)),0)</f>
        <v>0</v>
      </c>
      <c r="F226" s="288">
        <f t="shared" si="16"/>
        <v>0</v>
      </c>
      <c r="G226" s="296"/>
      <c r="H226" s="297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  <c r="T226" s="297"/>
      <c r="U226" s="297"/>
      <c r="V226" s="297"/>
      <c r="W226" s="297"/>
      <c r="X226" s="297"/>
      <c r="Y226" s="297"/>
      <c r="Z226" s="297"/>
      <c r="AA226" s="297"/>
      <c r="AB226" s="297"/>
      <c r="AC226" s="297"/>
      <c r="AD226" s="297"/>
      <c r="AE226" s="297"/>
      <c r="AF226" s="297"/>
      <c r="AG226" s="297"/>
      <c r="AH226" s="297"/>
      <c r="AI226" s="297"/>
      <c r="AJ226" s="297"/>
      <c r="AK226" s="297"/>
      <c r="AL226" s="297"/>
      <c r="AM226" s="297"/>
      <c r="AN226" s="297"/>
      <c r="AO226" s="297"/>
      <c r="AP226" s="297"/>
      <c r="AQ226" s="297"/>
      <c r="AR226" s="297"/>
      <c r="AS226" s="297"/>
      <c r="AT226" s="297"/>
      <c r="AU226" s="297"/>
      <c r="AV226" s="297"/>
      <c r="AW226" s="297"/>
      <c r="AX226" s="297"/>
      <c r="AY226" s="297"/>
      <c r="AZ226" s="297"/>
      <c r="BA226" s="297"/>
      <c r="BB226" s="297"/>
      <c r="BC226" s="297"/>
      <c r="BD226" s="297"/>
      <c r="BF226" s="202"/>
    </row>
    <row r="227" spans="1:58" s="25" customFormat="1" ht="15" x14ac:dyDescent="0.25">
      <c r="A227" s="292" t="s">
        <v>1382</v>
      </c>
      <c r="B227" s="301">
        <v>764</v>
      </c>
      <c r="C227" s="562" t="s">
        <v>450</v>
      </c>
      <c r="D227" s="557"/>
      <c r="E227" s="288">
        <f>IF(Identification!$C$19="NON",IF(AND($A$9="cpte_CN",$A227="cpte_CN"),SUMIF(CRP!$A$12:$A$412,B227,CRP!$L$12:$L$412),SUMIF(CRP!$B$12:$B$412,B227,CRP!$L$12:$L$412)),0)</f>
        <v>0</v>
      </c>
      <c r="F227" s="288">
        <f t="shared" si="16"/>
        <v>0</v>
      </c>
      <c r="G227" s="296"/>
      <c r="H227" s="297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297"/>
      <c r="X227" s="297"/>
      <c r="Y227" s="297"/>
      <c r="Z227" s="297"/>
      <c r="AA227" s="297"/>
      <c r="AB227" s="297"/>
      <c r="AC227" s="297"/>
      <c r="AD227" s="297"/>
      <c r="AE227" s="297"/>
      <c r="AF227" s="297"/>
      <c r="AG227" s="297"/>
      <c r="AH227" s="297"/>
      <c r="AI227" s="297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7"/>
      <c r="AV227" s="297"/>
      <c r="AW227" s="297"/>
      <c r="AX227" s="297"/>
      <c r="AY227" s="297"/>
      <c r="AZ227" s="297"/>
      <c r="BA227" s="297"/>
      <c r="BB227" s="297"/>
      <c r="BC227" s="297"/>
      <c r="BD227" s="297"/>
      <c r="BF227" s="202"/>
    </row>
    <row r="228" spans="1:58" s="25" customFormat="1" ht="15" x14ac:dyDescent="0.25">
      <c r="A228" s="292" t="s">
        <v>1382</v>
      </c>
      <c r="B228" s="301">
        <v>765</v>
      </c>
      <c r="C228" s="562" t="s">
        <v>451</v>
      </c>
      <c r="D228" s="557"/>
      <c r="E228" s="288">
        <f>IF(Identification!$C$19="NON",IF(AND($A$9="cpte_CN",$A228="cpte_CN"),SUMIF(CRP!$A$12:$A$412,B228,CRP!$L$12:$L$412),SUMIF(CRP!$B$12:$B$412,B228,CRP!$L$12:$L$412)),0)</f>
        <v>0</v>
      </c>
      <c r="F228" s="288">
        <f t="shared" si="16"/>
        <v>0</v>
      </c>
      <c r="G228" s="296"/>
      <c r="H228" s="297"/>
      <c r="I228" s="297"/>
      <c r="J228" s="297"/>
      <c r="K228" s="297"/>
      <c r="L228" s="297"/>
      <c r="M228" s="297"/>
      <c r="N228" s="297"/>
      <c r="O228" s="297"/>
      <c r="P228" s="297"/>
      <c r="Q228" s="297"/>
      <c r="R228" s="297"/>
      <c r="S228" s="297"/>
      <c r="T228" s="297"/>
      <c r="U228" s="297"/>
      <c r="V228" s="297"/>
      <c r="W228" s="297"/>
      <c r="X228" s="297"/>
      <c r="Y228" s="297"/>
      <c r="Z228" s="297"/>
      <c r="AA228" s="297"/>
      <c r="AB228" s="297"/>
      <c r="AC228" s="297"/>
      <c r="AD228" s="297"/>
      <c r="AE228" s="297"/>
      <c r="AF228" s="297"/>
      <c r="AG228" s="297"/>
      <c r="AH228" s="297"/>
      <c r="AI228" s="297"/>
      <c r="AJ228" s="297"/>
      <c r="AK228" s="297"/>
      <c r="AL228" s="297"/>
      <c r="AM228" s="297"/>
      <c r="AN228" s="297"/>
      <c r="AO228" s="297"/>
      <c r="AP228" s="297"/>
      <c r="AQ228" s="297"/>
      <c r="AR228" s="297"/>
      <c r="AS228" s="297"/>
      <c r="AT228" s="297"/>
      <c r="AU228" s="297"/>
      <c r="AV228" s="297"/>
      <c r="AW228" s="297"/>
      <c r="AX228" s="297"/>
      <c r="AY228" s="297"/>
      <c r="AZ228" s="297"/>
      <c r="BA228" s="297"/>
      <c r="BB228" s="297"/>
      <c r="BC228" s="297"/>
      <c r="BD228" s="297"/>
      <c r="BF228" s="202"/>
    </row>
    <row r="229" spans="1:58" s="25" customFormat="1" ht="15" x14ac:dyDescent="0.25">
      <c r="A229" s="292" t="s">
        <v>1382</v>
      </c>
      <c r="B229" s="301">
        <v>766</v>
      </c>
      <c r="C229" s="562" t="s">
        <v>452</v>
      </c>
      <c r="D229" s="557"/>
      <c r="E229" s="288">
        <f>IF(Identification!$C$19="NON",IF(AND($A$9="cpte_CN",$A229="cpte_CN"),SUMIF(CRP!$A$12:$A$412,B229,CRP!$L$12:$L$412),SUMIF(CRP!$B$12:$B$412,B229,CRP!$L$12:$L$412)),0)</f>
        <v>0</v>
      </c>
      <c r="F229" s="288">
        <f t="shared" si="16"/>
        <v>0</v>
      </c>
      <c r="G229" s="296"/>
      <c r="H229" s="297"/>
      <c r="I229" s="297"/>
      <c r="J229" s="297"/>
      <c r="K229" s="297"/>
      <c r="L229" s="297"/>
      <c r="M229" s="297"/>
      <c r="N229" s="297"/>
      <c r="O229" s="297"/>
      <c r="P229" s="297"/>
      <c r="Q229" s="297"/>
      <c r="R229" s="297"/>
      <c r="S229" s="297"/>
      <c r="T229" s="297"/>
      <c r="U229" s="297"/>
      <c r="V229" s="297"/>
      <c r="W229" s="297"/>
      <c r="X229" s="297"/>
      <c r="Y229" s="297"/>
      <c r="Z229" s="297"/>
      <c r="AA229" s="297"/>
      <c r="AB229" s="297"/>
      <c r="AC229" s="297"/>
      <c r="AD229" s="297"/>
      <c r="AE229" s="297"/>
      <c r="AF229" s="297"/>
      <c r="AG229" s="297"/>
      <c r="AH229" s="297"/>
      <c r="AI229" s="297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7"/>
      <c r="AV229" s="297"/>
      <c r="AW229" s="297"/>
      <c r="AX229" s="297"/>
      <c r="AY229" s="297"/>
      <c r="AZ229" s="297"/>
      <c r="BA229" s="297"/>
      <c r="BB229" s="297"/>
      <c r="BC229" s="297"/>
      <c r="BD229" s="297"/>
      <c r="BF229" s="202"/>
    </row>
    <row r="230" spans="1:58" s="25" customFormat="1" ht="15" x14ac:dyDescent="0.25">
      <c r="A230" s="292" t="s">
        <v>1382</v>
      </c>
      <c r="B230" s="301">
        <v>767</v>
      </c>
      <c r="C230" s="562" t="s">
        <v>453</v>
      </c>
      <c r="D230" s="557"/>
      <c r="E230" s="288">
        <f>IF(Identification!$C$19="NON",IF(AND($A$9="cpte_CN",$A230="cpte_CN"),SUMIF(CRP!$A$12:$A$412,B230,CRP!$L$12:$L$412),SUMIF(CRP!$B$12:$B$412,B230,CRP!$L$12:$L$412)),0)</f>
        <v>0</v>
      </c>
      <c r="F230" s="288">
        <f t="shared" si="16"/>
        <v>0</v>
      </c>
      <c r="G230" s="296"/>
      <c r="H230" s="297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  <c r="W230" s="297"/>
      <c r="X230" s="297"/>
      <c r="Y230" s="297"/>
      <c r="Z230" s="297"/>
      <c r="AA230" s="297"/>
      <c r="AB230" s="297"/>
      <c r="AC230" s="297"/>
      <c r="AD230" s="297"/>
      <c r="AE230" s="297"/>
      <c r="AF230" s="297"/>
      <c r="AG230" s="297"/>
      <c r="AH230" s="297"/>
      <c r="AI230" s="297"/>
      <c r="AJ230" s="297"/>
      <c r="AK230" s="297"/>
      <c r="AL230" s="297"/>
      <c r="AM230" s="297"/>
      <c r="AN230" s="297"/>
      <c r="AO230" s="297"/>
      <c r="AP230" s="297"/>
      <c r="AQ230" s="297"/>
      <c r="AR230" s="297"/>
      <c r="AS230" s="297"/>
      <c r="AT230" s="297"/>
      <c r="AU230" s="297"/>
      <c r="AV230" s="297"/>
      <c r="AW230" s="297"/>
      <c r="AX230" s="297"/>
      <c r="AY230" s="297"/>
      <c r="AZ230" s="297"/>
      <c r="BA230" s="297"/>
      <c r="BB230" s="297"/>
      <c r="BC230" s="297"/>
      <c r="BD230" s="297"/>
      <c r="BF230" s="202"/>
    </row>
    <row r="231" spans="1:58" s="25" customFormat="1" ht="15" x14ac:dyDescent="0.25">
      <c r="A231" s="292" t="s">
        <v>1382</v>
      </c>
      <c r="B231" s="301">
        <v>768</v>
      </c>
      <c r="C231" s="562" t="s">
        <v>454</v>
      </c>
      <c r="D231" s="557"/>
      <c r="E231" s="288">
        <f>IF(Identification!$C$19="NON",IF(AND($A$9="cpte_CN",$A231="cpte_CN"),SUMIF(CRP!$A$12:$A$412,B231,CRP!$L$12:$L$412),SUMIF(CRP!$B$12:$B$412,B231,CRP!$L$12:$L$412)),0)</f>
        <v>0</v>
      </c>
      <c r="F231" s="288">
        <f t="shared" si="16"/>
        <v>0</v>
      </c>
      <c r="G231" s="296"/>
      <c r="H231" s="297"/>
      <c r="I231" s="297"/>
      <c r="J231" s="297"/>
      <c r="K231" s="297"/>
      <c r="L231" s="297"/>
      <c r="M231" s="297"/>
      <c r="N231" s="297"/>
      <c r="O231" s="297"/>
      <c r="P231" s="297"/>
      <c r="Q231" s="297"/>
      <c r="R231" s="297"/>
      <c r="S231" s="297"/>
      <c r="T231" s="297"/>
      <c r="U231" s="297"/>
      <c r="V231" s="297"/>
      <c r="W231" s="297"/>
      <c r="X231" s="297"/>
      <c r="Y231" s="297"/>
      <c r="Z231" s="297"/>
      <c r="AA231" s="297"/>
      <c r="AB231" s="297"/>
      <c r="AC231" s="297"/>
      <c r="AD231" s="297"/>
      <c r="AE231" s="297"/>
      <c r="AF231" s="297"/>
      <c r="AG231" s="297"/>
      <c r="AH231" s="297"/>
      <c r="AI231" s="297"/>
      <c r="AJ231" s="297"/>
      <c r="AK231" s="297"/>
      <c r="AL231" s="297"/>
      <c r="AM231" s="297"/>
      <c r="AN231" s="297"/>
      <c r="AO231" s="297"/>
      <c r="AP231" s="297"/>
      <c r="AQ231" s="297"/>
      <c r="AR231" s="297"/>
      <c r="AS231" s="297"/>
      <c r="AT231" s="297"/>
      <c r="AU231" s="297"/>
      <c r="AV231" s="297"/>
      <c r="AW231" s="297"/>
      <c r="AX231" s="297"/>
      <c r="AY231" s="297"/>
      <c r="AZ231" s="297"/>
      <c r="BA231" s="297"/>
      <c r="BB231" s="297"/>
      <c r="BC231" s="297"/>
      <c r="BD231" s="297"/>
      <c r="BF231" s="202"/>
    </row>
    <row r="232" spans="1:58" s="25" customFormat="1" ht="15" x14ac:dyDescent="0.25">
      <c r="A232" s="292" t="s">
        <v>1382</v>
      </c>
      <c r="B232" s="301">
        <v>771</v>
      </c>
      <c r="C232" s="562" t="s">
        <v>457</v>
      </c>
      <c r="D232" s="557"/>
      <c r="E232" s="288">
        <f>IF(Identification!$C$19="NON",IF(AND($A$9="cpte_CN",$A232="cpte_CN"),SUMIF(CRP!$A$12:$A$412,B232,CRP!$L$12:$L$412),SUMIF(CRP!$B$12:$B$412,B232,CRP!$L$12:$L$412)),0)</f>
        <v>0</v>
      </c>
      <c r="F232" s="288">
        <f t="shared" si="16"/>
        <v>0</v>
      </c>
      <c r="G232" s="296"/>
      <c r="H232" s="297"/>
      <c r="I232" s="297"/>
      <c r="J232" s="297"/>
      <c r="K232" s="297"/>
      <c r="L232" s="297"/>
      <c r="M232" s="297"/>
      <c r="N232" s="297"/>
      <c r="O232" s="297"/>
      <c r="P232" s="297"/>
      <c r="Q232" s="297"/>
      <c r="R232" s="297"/>
      <c r="S232" s="297"/>
      <c r="T232" s="297"/>
      <c r="U232" s="297"/>
      <c r="V232" s="297"/>
      <c r="W232" s="297"/>
      <c r="X232" s="297"/>
      <c r="Y232" s="297"/>
      <c r="Z232" s="297"/>
      <c r="AA232" s="297"/>
      <c r="AB232" s="297"/>
      <c r="AC232" s="297"/>
      <c r="AD232" s="297"/>
      <c r="AE232" s="297"/>
      <c r="AF232" s="297"/>
      <c r="AG232" s="297"/>
      <c r="AH232" s="297"/>
      <c r="AI232" s="297"/>
      <c r="AJ232" s="297"/>
      <c r="AK232" s="297"/>
      <c r="AL232" s="297"/>
      <c r="AM232" s="297"/>
      <c r="AN232" s="297"/>
      <c r="AO232" s="297"/>
      <c r="AP232" s="297"/>
      <c r="AQ232" s="297"/>
      <c r="AR232" s="297"/>
      <c r="AS232" s="297"/>
      <c r="AT232" s="297"/>
      <c r="AU232" s="297"/>
      <c r="AV232" s="297"/>
      <c r="AW232" s="297"/>
      <c r="AX232" s="297"/>
      <c r="AY232" s="297"/>
      <c r="AZ232" s="297"/>
      <c r="BA232" s="297"/>
      <c r="BB232" s="297"/>
      <c r="BC232" s="297"/>
      <c r="BD232" s="297"/>
      <c r="BF232" s="202"/>
    </row>
    <row r="233" spans="1:58" s="25" customFormat="1" ht="15" x14ac:dyDescent="0.25">
      <c r="A233" s="292" t="s">
        <v>1382</v>
      </c>
      <c r="B233" s="301" t="s">
        <v>532</v>
      </c>
      <c r="C233" s="562" t="s">
        <v>533</v>
      </c>
      <c r="D233" s="557"/>
      <c r="E233" s="288">
        <f>IF(Identification!$C$19="NON",IF(AND($A$9="cpte_CN",$A233="cpte_CN"),SUMIF(CRP!$A$12:$A$412,B233,CRP!$L$12:$L$412),SUMIF(CRP!$B$12:$B$412,B233,CRP!$L$12:$L$412)),0)</f>
        <v>0</v>
      </c>
      <c r="F233" s="288">
        <f t="shared" si="16"/>
        <v>0</v>
      </c>
      <c r="G233" s="296"/>
      <c r="H233" s="297"/>
      <c r="I233" s="297"/>
      <c r="J233" s="297"/>
      <c r="K233" s="297"/>
      <c r="L233" s="297"/>
      <c r="M233" s="297"/>
      <c r="N233" s="297"/>
      <c r="O233" s="297"/>
      <c r="P233" s="297"/>
      <c r="Q233" s="297"/>
      <c r="R233" s="297"/>
      <c r="S233" s="297"/>
      <c r="T233" s="297"/>
      <c r="U233" s="297"/>
      <c r="V233" s="297"/>
      <c r="W233" s="297"/>
      <c r="X233" s="297"/>
      <c r="Y233" s="297"/>
      <c r="Z233" s="297"/>
      <c r="AA233" s="297"/>
      <c r="AB233" s="297"/>
      <c r="AC233" s="297"/>
      <c r="AD233" s="297"/>
      <c r="AE233" s="297"/>
      <c r="AF233" s="297"/>
      <c r="AG233" s="297"/>
      <c r="AH233" s="297"/>
      <c r="AI233" s="297"/>
      <c r="AJ233" s="297"/>
      <c r="AK233" s="297"/>
      <c r="AL233" s="297"/>
      <c r="AM233" s="297"/>
      <c r="AN233" s="297"/>
      <c r="AO233" s="297"/>
      <c r="AP233" s="297"/>
      <c r="AQ233" s="297"/>
      <c r="AR233" s="297"/>
      <c r="AS233" s="297"/>
      <c r="AT233" s="297"/>
      <c r="AU233" s="297"/>
      <c r="AV233" s="297"/>
      <c r="AW233" s="297"/>
      <c r="AX233" s="297"/>
      <c r="AY233" s="297"/>
      <c r="AZ233" s="297"/>
      <c r="BA233" s="297"/>
      <c r="BB233" s="297"/>
      <c r="BC233" s="297"/>
      <c r="BD233" s="297"/>
      <c r="BF233" s="202"/>
    </row>
    <row r="234" spans="1:58" s="25" customFormat="1" ht="15" x14ac:dyDescent="0.25">
      <c r="A234" s="292" t="s">
        <v>1382</v>
      </c>
      <c r="B234" s="301">
        <v>773</v>
      </c>
      <c r="C234" s="562" t="s">
        <v>458</v>
      </c>
      <c r="D234" s="557"/>
      <c r="E234" s="288">
        <f>IF(Identification!$C$19="NON",IF(AND($A$9="cpte_CN",$A234="cpte_CN"),SUMIF(CRP!$A$12:$A$412,B234,CRP!$L$12:$L$412),SUMIF(CRP!$B$12:$B$412,B234,CRP!$L$12:$L$412)),0)</f>
        <v>0</v>
      </c>
      <c r="F234" s="288">
        <f t="shared" si="16"/>
        <v>0</v>
      </c>
      <c r="G234" s="296"/>
      <c r="H234" s="297"/>
      <c r="I234" s="297"/>
      <c r="J234" s="297"/>
      <c r="K234" s="297"/>
      <c r="L234" s="297"/>
      <c r="M234" s="297"/>
      <c r="N234" s="297"/>
      <c r="O234" s="297"/>
      <c r="P234" s="297"/>
      <c r="Q234" s="297"/>
      <c r="R234" s="297"/>
      <c r="S234" s="297"/>
      <c r="T234" s="297"/>
      <c r="U234" s="297"/>
      <c r="V234" s="297"/>
      <c r="W234" s="297"/>
      <c r="X234" s="297"/>
      <c r="Y234" s="297"/>
      <c r="Z234" s="297"/>
      <c r="AA234" s="297"/>
      <c r="AB234" s="297"/>
      <c r="AC234" s="297"/>
      <c r="AD234" s="297"/>
      <c r="AE234" s="297"/>
      <c r="AF234" s="297"/>
      <c r="AG234" s="297"/>
      <c r="AH234" s="297"/>
      <c r="AI234" s="297"/>
      <c r="AJ234" s="297"/>
      <c r="AK234" s="297"/>
      <c r="AL234" s="297"/>
      <c r="AM234" s="297"/>
      <c r="AN234" s="297"/>
      <c r="AO234" s="297"/>
      <c r="AP234" s="297"/>
      <c r="AQ234" s="297"/>
      <c r="AR234" s="297"/>
      <c r="AS234" s="297"/>
      <c r="AT234" s="297"/>
      <c r="AU234" s="297"/>
      <c r="AV234" s="297"/>
      <c r="AW234" s="297"/>
      <c r="AX234" s="297"/>
      <c r="AY234" s="297"/>
      <c r="AZ234" s="297"/>
      <c r="BA234" s="297"/>
      <c r="BB234" s="297"/>
      <c r="BC234" s="297"/>
      <c r="BD234" s="297"/>
      <c r="BF234" s="202"/>
    </row>
    <row r="235" spans="1:58" s="25" customFormat="1" ht="15" x14ac:dyDescent="0.25">
      <c r="A235" s="292" t="s">
        <v>1382</v>
      </c>
      <c r="B235" s="301">
        <v>775</v>
      </c>
      <c r="C235" s="562" t="s">
        <v>459</v>
      </c>
      <c r="D235" s="557"/>
      <c r="E235" s="288">
        <f>IF(Identification!$C$19="NON",IF(AND($A$9="cpte_CN",$A235="cpte_CN"),SUMIF(CRP!$A$12:$A$412,B235,CRP!$L$12:$L$412),SUMIF(CRP!$B$12:$B$412,B235,CRP!$L$12:$L$412)),0)</f>
        <v>0</v>
      </c>
      <c r="F235" s="288">
        <f t="shared" si="16"/>
        <v>0</v>
      </c>
      <c r="G235" s="296"/>
      <c r="H235" s="297"/>
      <c r="I235" s="297"/>
      <c r="J235" s="297"/>
      <c r="K235" s="297"/>
      <c r="L235" s="297"/>
      <c r="M235" s="297"/>
      <c r="N235" s="297"/>
      <c r="O235" s="297"/>
      <c r="P235" s="297"/>
      <c r="Q235" s="297"/>
      <c r="R235" s="297"/>
      <c r="S235" s="297"/>
      <c r="T235" s="297"/>
      <c r="U235" s="297"/>
      <c r="V235" s="297"/>
      <c r="W235" s="297"/>
      <c r="X235" s="297"/>
      <c r="Y235" s="297"/>
      <c r="Z235" s="297"/>
      <c r="AA235" s="297"/>
      <c r="AB235" s="297"/>
      <c r="AC235" s="297"/>
      <c r="AD235" s="297"/>
      <c r="AE235" s="297"/>
      <c r="AF235" s="297"/>
      <c r="AG235" s="297"/>
      <c r="AH235" s="297"/>
      <c r="AI235" s="297"/>
      <c r="AJ235" s="297"/>
      <c r="AK235" s="297"/>
      <c r="AL235" s="297"/>
      <c r="AM235" s="297"/>
      <c r="AN235" s="297"/>
      <c r="AO235" s="297"/>
      <c r="AP235" s="297"/>
      <c r="AQ235" s="297"/>
      <c r="AR235" s="297"/>
      <c r="AS235" s="297"/>
      <c r="AT235" s="297"/>
      <c r="AU235" s="297"/>
      <c r="AV235" s="297"/>
      <c r="AW235" s="297"/>
      <c r="AX235" s="297"/>
      <c r="AY235" s="297"/>
      <c r="AZ235" s="297"/>
      <c r="BA235" s="297"/>
      <c r="BB235" s="297"/>
      <c r="BC235" s="297"/>
      <c r="BD235" s="297"/>
      <c r="BF235" s="202"/>
    </row>
    <row r="236" spans="1:58" s="25" customFormat="1" ht="15" x14ac:dyDescent="0.25">
      <c r="A236" s="292" t="s">
        <v>1382</v>
      </c>
      <c r="B236" s="301">
        <v>777</v>
      </c>
      <c r="C236" s="562" t="s">
        <v>460</v>
      </c>
      <c r="D236" s="557"/>
      <c r="E236" s="288">
        <f>IF(Identification!$C$19="NON",IF(AND($A$9="cpte_CN",$A236="cpte_CN"),SUMIF(CRP!$A$12:$A$412,B236,CRP!$L$12:$L$412),SUMIF(CRP!$B$12:$B$412,B236,CRP!$L$12:$L$412)),0)</f>
        <v>0</v>
      </c>
      <c r="F236" s="288">
        <f t="shared" si="16"/>
        <v>0</v>
      </c>
      <c r="G236" s="296"/>
      <c r="H236" s="297"/>
      <c r="I236" s="297"/>
      <c r="J236" s="297"/>
      <c r="K236" s="297"/>
      <c r="L236" s="297"/>
      <c r="M236" s="297"/>
      <c r="N236" s="297"/>
      <c r="O236" s="297"/>
      <c r="P236" s="297"/>
      <c r="Q236" s="297"/>
      <c r="R236" s="297"/>
      <c r="S236" s="297"/>
      <c r="T236" s="297"/>
      <c r="U236" s="297"/>
      <c r="V236" s="297"/>
      <c r="W236" s="297"/>
      <c r="X236" s="297"/>
      <c r="Y236" s="297"/>
      <c r="Z236" s="297"/>
      <c r="AA236" s="297"/>
      <c r="AB236" s="297"/>
      <c r="AC236" s="297"/>
      <c r="AD236" s="297"/>
      <c r="AE236" s="297"/>
      <c r="AF236" s="297"/>
      <c r="AG236" s="297"/>
      <c r="AH236" s="297"/>
      <c r="AI236" s="297"/>
      <c r="AJ236" s="297"/>
      <c r="AK236" s="297"/>
      <c r="AL236" s="297"/>
      <c r="AM236" s="297"/>
      <c r="AN236" s="297"/>
      <c r="AO236" s="297"/>
      <c r="AP236" s="297"/>
      <c r="AQ236" s="297"/>
      <c r="AR236" s="297"/>
      <c r="AS236" s="297"/>
      <c r="AT236" s="297"/>
      <c r="AU236" s="297"/>
      <c r="AV236" s="297"/>
      <c r="AW236" s="297"/>
      <c r="AX236" s="297"/>
      <c r="AY236" s="297"/>
      <c r="AZ236" s="297"/>
      <c r="BA236" s="297"/>
      <c r="BB236" s="297"/>
      <c r="BC236" s="297"/>
      <c r="BD236" s="297"/>
      <c r="BF236" s="202"/>
    </row>
    <row r="237" spans="1:58" s="25" customFormat="1" ht="15" x14ac:dyDescent="0.25">
      <c r="A237" s="292" t="s">
        <v>1382</v>
      </c>
      <c r="B237" s="301">
        <v>778</v>
      </c>
      <c r="C237" s="562" t="s">
        <v>461</v>
      </c>
      <c r="D237" s="557"/>
      <c r="E237" s="288">
        <f>IF(Identification!$C$19="NON",IF(AND($A$9="cpte_CN",$A237="cpte_CN"),SUMIF(CRP!$A$12:$A$412,B237,CRP!$L$12:$L$412),SUMIF(CRP!$B$12:$B$412,B237,CRP!$L$12:$L$412)),0)</f>
        <v>0</v>
      </c>
      <c r="F237" s="288">
        <f t="shared" si="16"/>
        <v>0</v>
      </c>
      <c r="G237" s="296"/>
      <c r="H237" s="297"/>
      <c r="I237" s="297"/>
      <c r="J237" s="297"/>
      <c r="K237" s="297"/>
      <c r="L237" s="297"/>
      <c r="M237" s="297"/>
      <c r="N237" s="297"/>
      <c r="O237" s="297"/>
      <c r="P237" s="297"/>
      <c r="Q237" s="297"/>
      <c r="R237" s="297"/>
      <c r="S237" s="297"/>
      <c r="T237" s="297"/>
      <c r="U237" s="297"/>
      <c r="V237" s="297"/>
      <c r="W237" s="297"/>
      <c r="X237" s="297"/>
      <c r="Y237" s="297"/>
      <c r="Z237" s="297"/>
      <c r="AA237" s="297"/>
      <c r="AB237" s="297"/>
      <c r="AC237" s="297"/>
      <c r="AD237" s="297"/>
      <c r="AE237" s="297"/>
      <c r="AF237" s="297"/>
      <c r="AG237" s="297"/>
      <c r="AH237" s="297"/>
      <c r="AI237" s="297"/>
      <c r="AJ237" s="297"/>
      <c r="AK237" s="297"/>
      <c r="AL237" s="297"/>
      <c r="AM237" s="297"/>
      <c r="AN237" s="297"/>
      <c r="AO237" s="297"/>
      <c r="AP237" s="297"/>
      <c r="AQ237" s="297"/>
      <c r="AR237" s="297"/>
      <c r="AS237" s="297"/>
      <c r="AT237" s="297"/>
      <c r="AU237" s="297"/>
      <c r="AV237" s="297"/>
      <c r="AW237" s="297"/>
      <c r="AX237" s="297"/>
      <c r="AY237" s="297"/>
      <c r="AZ237" s="297"/>
      <c r="BA237" s="297"/>
      <c r="BB237" s="297"/>
      <c r="BC237" s="297"/>
      <c r="BD237" s="297"/>
      <c r="BF237" s="202"/>
    </row>
    <row r="238" spans="1:58" s="25" customFormat="1" ht="15" x14ac:dyDescent="0.25">
      <c r="A238" s="292" t="s">
        <v>1382</v>
      </c>
      <c r="B238" s="301">
        <v>781</v>
      </c>
      <c r="C238" s="562" t="s">
        <v>1413</v>
      </c>
      <c r="D238" s="557"/>
      <c r="E238" s="288">
        <f>IF(Identification!$C$19="NON",IF(AND($A$9="cpte_CN",$A238="cpte_CN"),SUMIF(CRP!$A$12:$A$412,B238,CRP!$L$12:$L$412),SUMIF(CRP!$B$12:$B$412,B238,CRP!$L$12:$L$412)),0)</f>
        <v>0</v>
      </c>
      <c r="F238" s="288">
        <f t="shared" si="16"/>
        <v>0</v>
      </c>
      <c r="G238" s="296"/>
      <c r="H238" s="297"/>
      <c r="I238" s="297"/>
      <c r="J238" s="297"/>
      <c r="K238" s="297"/>
      <c r="L238" s="297"/>
      <c r="M238" s="297"/>
      <c r="N238" s="297"/>
      <c r="O238" s="297"/>
      <c r="P238" s="297"/>
      <c r="Q238" s="297"/>
      <c r="R238" s="297"/>
      <c r="S238" s="297"/>
      <c r="T238" s="297"/>
      <c r="U238" s="297"/>
      <c r="V238" s="297"/>
      <c r="W238" s="297"/>
      <c r="X238" s="297"/>
      <c r="Y238" s="297"/>
      <c r="Z238" s="297"/>
      <c r="AA238" s="297"/>
      <c r="AB238" s="297"/>
      <c r="AC238" s="297"/>
      <c r="AD238" s="297"/>
      <c r="AE238" s="297"/>
      <c r="AF238" s="297"/>
      <c r="AG238" s="297"/>
      <c r="AH238" s="297"/>
      <c r="AI238" s="297"/>
      <c r="AJ238" s="297"/>
      <c r="AK238" s="297"/>
      <c r="AL238" s="297"/>
      <c r="AM238" s="297"/>
      <c r="AN238" s="297"/>
      <c r="AO238" s="297"/>
      <c r="AP238" s="297"/>
      <c r="AQ238" s="297"/>
      <c r="AR238" s="297"/>
      <c r="AS238" s="297"/>
      <c r="AT238" s="297"/>
      <c r="AU238" s="297"/>
      <c r="AV238" s="297"/>
      <c r="AW238" s="297"/>
      <c r="AX238" s="297"/>
      <c r="AY238" s="297"/>
      <c r="AZ238" s="297"/>
      <c r="BA238" s="297"/>
      <c r="BB238" s="297"/>
      <c r="BC238" s="297"/>
      <c r="BD238" s="297"/>
      <c r="BF238" s="202"/>
    </row>
    <row r="239" spans="1:58" s="25" customFormat="1" ht="15" x14ac:dyDescent="0.25">
      <c r="A239" s="292" t="s">
        <v>1382</v>
      </c>
      <c r="B239" s="301">
        <v>786</v>
      </c>
      <c r="C239" s="562" t="s">
        <v>1414</v>
      </c>
      <c r="D239" s="557"/>
      <c r="E239" s="288">
        <f>IF(Identification!$C$19="NON",IF(AND($A$9="cpte_CN",$A239="cpte_CN"),SUMIF(CRP!$A$12:$A$412,B239,CRP!$L$12:$L$412),SUMIF(CRP!$B$12:$B$412,B239,CRP!$L$12:$L$412)),0)</f>
        <v>0</v>
      </c>
      <c r="F239" s="288">
        <f t="shared" si="16"/>
        <v>0</v>
      </c>
      <c r="G239" s="296"/>
      <c r="H239" s="297"/>
      <c r="I239" s="297"/>
      <c r="J239" s="297"/>
      <c r="K239" s="297"/>
      <c r="L239" s="297"/>
      <c r="M239" s="297"/>
      <c r="N239" s="297"/>
      <c r="O239" s="297"/>
      <c r="P239" s="297"/>
      <c r="Q239" s="297"/>
      <c r="R239" s="297"/>
      <c r="S239" s="297"/>
      <c r="T239" s="297"/>
      <c r="U239" s="297"/>
      <c r="V239" s="297"/>
      <c r="W239" s="297"/>
      <c r="X239" s="297"/>
      <c r="Y239" s="297"/>
      <c r="Z239" s="297"/>
      <c r="AA239" s="297"/>
      <c r="AB239" s="297"/>
      <c r="AC239" s="297"/>
      <c r="AD239" s="297"/>
      <c r="AE239" s="297"/>
      <c r="AF239" s="297"/>
      <c r="AG239" s="297"/>
      <c r="AH239" s="297"/>
      <c r="AI239" s="297"/>
      <c r="AJ239" s="297"/>
      <c r="AK239" s="297"/>
      <c r="AL239" s="297"/>
      <c r="AM239" s="297"/>
      <c r="AN239" s="297"/>
      <c r="AO239" s="297"/>
      <c r="AP239" s="297"/>
      <c r="AQ239" s="297"/>
      <c r="AR239" s="297"/>
      <c r="AS239" s="297"/>
      <c r="AT239" s="297"/>
      <c r="AU239" s="297"/>
      <c r="AV239" s="297"/>
      <c r="AW239" s="297"/>
      <c r="AX239" s="297"/>
      <c r="AY239" s="297"/>
      <c r="AZ239" s="297"/>
      <c r="BA239" s="297"/>
      <c r="BB239" s="297"/>
      <c r="BC239" s="297"/>
      <c r="BD239" s="297"/>
      <c r="BF239" s="202"/>
    </row>
    <row r="240" spans="1:58" s="25" customFormat="1" ht="15" x14ac:dyDescent="0.25">
      <c r="A240" s="292" t="s">
        <v>1382</v>
      </c>
      <c r="B240" s="301">
        <v>787</v>
      </c>
      <c r="C240" s="562" t="s">
        <v>1415</v>
      </c>
      <c r="D240" s="557"/>
      <c r="E240" s="288">
        <f>IF(Identification!$C$19="NON",IF(AND($A$9="cpte_CN",$A240="cpte_CN"),SUMIF(CRP!$A$12:$A$412,B240,CRP!$L$12:$L$412),SUMIF(CRP!$B$12:$B$412,B240,CRP!$L$12:$L$412)),0)</f>
        <v>0</v>
      </c>
      <c r="F240" s="288">
        <f t="shared" si="16"/>
        <v>0</v>
      </c>
      <c r="G240" s="296"/>
      <c r="H240" s="297"/>
      <c r="I240" s="297"/>
      <c r="J240" s="297"/>
      <c r="K240" s="297"/>
      <c r="L240" s="297"/>
      <c r="M240" s="297"/>
      <c r="N240" s="297"/>
      <c r="O240" s="297"/>
      <c r="P240" s="297"/>
      <c r="Q240" s="297"/>
      <c r="R240" s="297"/>
      <c r="S240" s="297"/>
      <c r="T240" s="297"/>
      <c r="U240" s="297"/>
      <c r="V240" s="297"/>
      <c r="W240" s="297"/>
      <c r="X240" s="297"/>
      <c r="Y240" s="297"/>
      <c r="Z240" s="297"/>
      <c r="AA240" s="297"/>
      <c r="AB240" s="297"/>
      <c r="AC240" s="297"/>
      <c r="AD240" s="297"/>
      <c r="AE240" s="297"/>
      <c r="AF240" s="297"/>
      <c r="AG240" s="297"/>
      <c r="AH240" s="297"/>
      <c r="AI240" s="297"/>
      <c r="AJ240" s="297"/>
      <c r="AK240" s="297"/>
      <c r="AL240" s="297"/>
      <c r="AM240" s="297"/>
      <c r="AN240" s="297"/>
      <c r="AO240" s="297"/>
      <c r="AP240" s="297"/>
      <c r="AQ240" s="297"/>
      <c r="AR240" s="297"/>
      <c r="AS240" s="297"/>
      <c r="AT240" s="297"/>
      <c r="AU240" s="297"/>
      <c r="AV240" s="297"/>
      <c r="AW240" s="297"/>
      <c r="AX240" s="297"/>
      <c r="AY240" s="297"/>
      <c r="AZ240" s="297"/>
      <c r="BA240" s="297"/>
      <c r="BB240" s="297"/>
      <c r="BC240" s="297"/>
      <c r="BD240" s="297"/>
      <c r="BF240" s="202"/>
    </row>
    <row r="241" spans="1:58" s="25" customFormat="1" ht="15" x14ac:dyDescent="0.25">
      <c r="A241" s="292" t="s">
        <v>1382</v>
      </c>
      <c r="B241" s="301">
        <v>789</v>
      </c>
      <c r="C241" s="562" t="s">
        <v>531</v>
      </c>
      <c r="D241" s="557"/>
      <c r="E241" s="288">
        <f>IF(Identification!$C$19="NON",IF(AND($A$9="cpte_CN",$A241="cpte_CN"),SUMIF(CRP!$A$12:$A$412,B241,CRP!$L$12:$L$412),SUMIF(CRP!$B$12:$B$412,B241,CRP!$L$12:$L$412)),0)</f>
        <v>0</v>
      </c>
      <c r="F241" s="288">
        <f t="shared" si="16"/>
        <v>0</v>
      </c>
      <c r="G241" s="296"/>
      <c r="H241" s="297"/>
      <c r="I241" s="297"/>
      <c r="J241" s="297"/>
      <c r="K241" s="297"/>
      <c r="L241" s="297"/>
      <c r="M241" s="297"/>
      <c r="N241" s="297"/>
      <c r="O241" s="297"/>
      <c r="P241" s="297"/>
      <c r="Q241" s="297"/>
      <c r="R241" s="297"/>
      <c r="S241" s="297"/>
      <c r="T241" s="297"/>
      <c r="U241" s="297"/>
      <c r="V241" s="297"/>
      <c r="W241" s="297"/>
      <c r="X241" s="297"/>
      <c r="Y241" s="297"/>
      <c r="Z241" s="297"/>
      <c r="AA241" s="297"/>
      <c r="AB241" s="297"/>
      <c r="AC241" s="297"/>
      <c r="AD241" s="297"/>
      <c r="AE241" s="297"/>
      <c r="AF241" s="297"/>
      <c r="AG241" s="297"/>
      <c r="AH241" s="297"/>
      <c r="AI241" s="297"/>
      <c r="AJ241" s="297"/>
      <c r="AK241" s="297"/>
      <c r="AL241" s="297"/>
      <c r="AM241" s="297"/>
      <c r="AN241" s="297"/>
      <c r="AO241" s="297"/>
      <c r="AP241" s="297"/>
      <c r="AQ241" s="297"/>
      <c r="AR241" s="297"/>
      <c r="AS241" s="297"/>
      <c r="AT241" s="297"/>
      <c r="AU241" s="297"/>
      <c r="AV241" s="297"/>
      <c r="AW241" s="297"/>
      <c r="AX241" s="297"/>
      <c r="AY241" s="297"/>
      <c r="AZ241" s="297"/>
      <c r="BA241" s="297"/>
      <c r="BB241" s="297"/>
      <c r="BC241" s="297"/>
      <c r="BD241" s="297"/>
      <c r="BF241" s="202"/>
    </row>
    <row r="242" spans="1:58" s="25" customFormat="1" ht="15" x14ac:dyDescent="0.25">
      <c r="A242" s="292" t="s">
        <v>1382</v>
      </c>
      <c r="B242" s="301">
        <v>791</v>
      </c>
      <c r="C242" s="562" t="s">
        <v>478</v>
      </c>
      <c r="D242" s="557"/>
      <c r="E242" s="288">
        <f>IF(Identification!$C$19="NON",IF(AND($A$9="cpte_CN",$A242="cpte_CN"),SUMIF(CRP!$A$12:$A$412,B242,CRP!$L$12:$L$412),SUMIF(CRP!$B$12:$B$412,B242,CRP!$L$12:$L$412)),0)</f>
        <v>0</v>
      </c>
      <c r="F242" s="288">
        <f t="shared" si="16"/>
        <v>0</v>
      </c>
      <c r="G242" s="296"/>
      <c r="H242" s="297"/>
      <c r="I242" s="297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  <c r="T242" s="297"/>
      <c r="U242" s="297"/>
      <c r="V242" s="297"/>
      <c r="W242" s="297"/>
      <c r="X242" s="297"/>
      <c r="Y242" s="297"/>
      <c r="Z242" s="297"/>
      <c r="AA242" s="297"/>
      <c r="AB242" s="297"/>
      <c r="AC242" s="297"/>
      <c r="AD242" s="297"/>
      <c r="AE242" s="297"/>
      <c r="AF242" s="297"/>
      <c r="AG242" s="297"/>
      <c r="AH242" s="297"/>
      <c r="AI242" s="297"/>
      <c r="AJ242" s="297"/>
      <c r="AK242" s="297"/>
      <c r="AL242" s="297"/>
      <c r="AM242" s="297"/>
      <c r="AN242" s="297"/>
      <c r="AO242" s="297"/>
      <c r="AP242" s="297"/>
      <c r="AQ242" s="297"/>
      <c r="AR242" s="297"/>
      <c r="AS242" s="297"/>
      <c r="AT242" s="297"/>
      <c r="AU242" s="297"/>
      <c r="AV242" s="297"/>
      <c r="AW242" s="297"/>
      <c r="AX242" s="297"/>
      <c r="AY242" s="297"/>
      <c r="AZ242" s="297"/>
      <c r="BA242" s="297"/>
      <c r="BB242" s="297"/>
      <c r="BC242" s="297"/>
      <c r="BD242" s="297"/>
      <c r="BF242" s="202"/>
    </row>
    <row r="243" spans="1:58" s="25" customFormat="1" ht="15" x14ac:dyDescent="0.25">
      <c r="A243" s="292" t="s">
        <v>1382</v>
      </c>
      <c r="B243" s="301">
        <v>796</v>
      </c>
      <c r="C243" s="562" t="s">
        <v>479</v>
      </c>
      <c r="D243" s="557"/>
      <c r="E243" s="288">
        <f>IF(Identification!$C$19="NON",IF(AND($A$9="cpte_CN",$A243="cpte_CN"),SUMIF(CRP!$A$12:$A$412,B243,CRP!$L$12:$L$412),SUMIF(CRP!$B$12:$B$412,B243,CRP!$L$12:$L$412)),0)</f>
        <v>0</v>
      </c>
      <c r="F243" s="288">
        <f t="shared" si="16"/>
        <v>0</v>
      </c>
      <c r="G243" s="296"/>
      <c r="H243" s="297"/>
      <c r="I243" s="297"/>
      <c r="J243" s="297"/>
      <c r="K243" s="297"/>
      <c r="L243" s="297"/>
      <c r="M243" s="297"/>
      <c r="N243" s="297"/>
      <c r="O243" s="297"/>
      <c r="P243" s="297"/>
      <c r="Q243" s="297"/>
      <c r="R243" s="297"/>
      <c r="S243" s="297"/>
      <c r="T243" s="297"/>
      <c r="U243" s="297"/>
      <c r="V243" s="297"/>
      <c r="W243" s="297"/>
      <c r="X243" s="297"/>
      <c r="Y243" s="297"/>
      <c r="Z243" s="297"/>
      <c r="AA243" s="297"/>
      <c r="AB243" s="297"/>
      <c r="AC243" s="297"/>
      <c r="AD243" s="297"/>
      <c r="AE243" s="297"/>
      <c r="AF243" s="297"/>
      <c r="AG243" s="297"/>
      <c r="AH243" s="297"/>
      <c r="AI243" s="297"/>
      <c r="AJ243" s="297"/>
      <c r="AK243" s="297"/>
      <c r="AL243" s="297"/>
      <c r="AM243" s="297"/>
      <c r="AN243" s="297"/>
      <c r="AO243" s="297"/>
      <c r="AP243" s="297"/>
      <c r="AQ243" s="297"/>
      <c r="AR243" s="297"/>
      <c r="AS243" s="297"/>
      <c r="AT243" s="297"/>
      <c r="AU243" s="297"/>
      <c r="AV243" s="297"/>
      <c r="AW243" s="297"/>
      <c r="AX243" s="297"/>
      <c r="AY243" s="297"/>
      <c r="AZ243" s="297"/>
      <c r="BA243" s="297"/>
      <c r="BB243" s="297"/>
      <c r="BC243" s="297"/>
      <c r="BD243" s="297"/>
      <c r="BF243" s="202"/>
    </row>
    <row r="244" spans="1:58" s="25" customFormat="1" ht="15" x14ac:dyDescent="0.25">
      <c r="A244" s="292" t="s">
        <v>1382</v>
      </c>
      <c r="B244" s="301">
        <v>797</v>
      </c>
      <c r="C244" s="562" t="s">
        <v>480</v>
      </c>
      <c r="D244" s="557"/>
      <c r="E244" s="288">
        <f>IF(Identification!$C$19="NON",IF(AND($A$9="cpte_CN",$A244="cpte_CN"),SUMIF(CRP!$A$12:$A$412,B244,CRP!$L$12:$L$412),SUMIF(CRP!$B$12:$B$412,B244,CRP!$L$12:$L$412)),0)</f>
        <v>0</v>
      </c>
      <c r="F244" s="288">
        <f t="shared" si="16"/>
        <v>0</v>
      </c>
      <c r="G244" s="296"/>
      <c r="H244" s="297"/>
      <c r="I244" s="297"/>
      <c r="J244" s="297"/>
      <c r="K244" s="297"/>
      <c r="L244" s="297"/>
      <c r="M244" s="297"/>
      <c r="N244" s="297"/>
      <c r="O244" s="297"/>
      <c r="P244" s="297"/>
      <c r="Q244" s="297"/>
      <c r="R244" s="297"/>
      <c r="S244" s="297"/>
      <c r="T244" s="297"/>
      <c r="U244" s="297"/>
      <c r="V244" s="297"/>
      <c r="W244" s="297"/>
      <c r="X244" s="297"/>
      <c r="Y244" s="297"/>
      <c r="Z244" s="297"/>
      <c r="AA244" s="297"/>
      <c r="AB244" s="297"/>
      <c r="AC244" s="297"/>
      <c r="AD244" s="297"/>
      <c r="AE244" s="297"/>
      <c r="AF244" s="297"/>
      <c r="AG244" s="297"/>
      <c r="AH244" s="297"/>
      <c r="AI244" s="297"/>
      <c r="AJ244" s="297"/>
      <c r="AK244" s="297"/>
      <c r="AL244" s="297"/>
      <c r="AM244" s="297"/>
      <c r="AN244" s="297"/>
      <c r="AO244" s="297"/>
      <c r="AP244" s="297"/>
      <c r="AQ244" s="297"/>
      <c r="AR244" s="297"/>
      <c r="AS244" s="297"/>
      <c r="AT244" s="297"/>
      <c r="AU244" s="297"/>
      <c r="AV244" s="297"/>
      <c r="AW244" s="297"/>
      <c r="AX244" s="297"/>
      <c r="AY244" s="297"/>
      <c r="AZ244" s="297"/>
      <c r="BA244" s="297"/>
      <c r="BB244" s="297"/>
      <c r="BC244" s="297"/>
      <c r="BD244" s="297"/>
      <c r="BF244" s="202"/>
    </row>
    <row r="245" spans="1:58" s="25" customFormat="1" ht="15" x14ac:dyDescent="0.25">
      <c r="A245" s="292" t="s">
        <v>1382</v>
      </c>
      <c r="B245" s="301">
        <v>609</v>
      </c>
      <c r="C245" s="562" t="s">
        <v>487</v>
      </c>
      <c r="D245" s="557"/>
      <c r="E245" s="288">
        <f>IF(Identification!$C$19="NON",IF(AND($A$9="cpte_CN",$A245="cpte_CN"),SUMIF(CRP!$A$12:$A$412,B245,CRP!$L$12:$L$412),SUMIF(CRP!$B$12:$B$412,B245,CRP!$L$12:$L$412)),0)</f>
        <v>0</v>
      </c>
      <c r="F245" s="288">
        <f t="shared" si="16"/>
        <v>0</v>
      </c>
      <c r="G245" s="296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7"/>
      <c r="Z245" s="297"/>
      <c r="AA245" s="297"/>
      <c r="AB245" s="297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7"/>
      <c r="AZ245" s="297"/>
      <c r="BA245" s="297"/>
      <c r="BB245" s="297"/>
      <c r="BC245" s="297"/>
      <c r="BD245" s="297"/>
      <c r="BF245" s="202"/>
    </row>
    <row r="246" spans="1:58" s="25" customFormat="1" ht="15" x14ac:dyDescent="0.25">
      <c r="A246" s="292" t="s">
        <v>1382</v>
      </c>
      <c r="B246" s="301">
        <v>619</v>
      </c>
      <c r="C246" s="562" t="s">
        <v>489</v>
      </c>
      <c r="D246" s="557"/>
      <c r="E246" s="288">
        <f>IF(Identification!$C$19="NON",IF(AND($A$9="cpte_CN",$A246="cpte_CN"),SUMIF(CRP!$A$12:$A$412,B246,CRP!$L$12:$L$412),SUMIF(CRP!$B$12:$B$412,B246,CRP!$L$12:$L$412)),0)</f>
        <v>0</v>
      </c>
      <c r="F246" s="288">
        <f t="shared" si="16"/>
        <v>0</v>
      </c>
      <c r="G246" s="296"/>
      <c r="H246" s="297"/>
      <c r="I246" s="297"/>
      <c r="J246" s="297"/>
      <c r="K246" s="297"/>
      <c r="L246" s="297"/>
      <c r="M246" s="297"/>
      <c r="N246" s="297"/>
      <c r="O246" s="297"/>
      <c r="P246" s="297"/>
      <c r="Q246" s="297"/>
      <c r="R246" s="297"/>
      <c r="S246" s="297"/>
      <c r="T246" s="297"/>
      <c r="U246" s="297"/>
      <c r="V246" s="297"/>
      <c r="W246" s="297"/>
      <c r="X246" s="297"/>
      <c r="Y246" s="297"/>
      <c r="Z246" s="297"/>
      <c r="AA246" s="297"/>
      <c r="AB246" s="297"/>
      <c r="AC246" s="297"/>
      <c r="AD246" s="297"/>
      <c r="AE246" s="297"/>
      <c r="AF246" s="297"/>
      <c r="AG246" s="297"/>
      <c r="AH246" s="297"/>
      <c r="AI246" s="297"/>
      <c r="AJ246" s="297"/>
      <c r="AK246" s="297"/>
      <c r="AL246" s="297"/>
      <c r="AM246" s="297"/>
      <c r="AN246" s="297"/>
      <c r="AO246" s="297"/>
      <c r="AP246" s="297"/>
      <c r="AQ246" s="297"/>
      <c r="AR246" s="297"/>
      <c r="AS246" s="297"/>
      <c r="AT246" s="297"/>
      <c r="AU246" s="297"/>
      <c r="AV246" s="297"/>
      <c r="AW246" s="297"/>
      <c r="AX246" s="297"/>
      <c r="AY246" s="297"/>
      <c r="AZ246" s="297"/>
      <c r="BA246" s="297"/>
      <c r="BB246" s="297"/>
      <c r="BC246" s="297"/>
      <c r="BD246" s="297"/>
      <c r="BF246" s="202"/>
    </row>
    <row r="247" spans="1:58" s="25" customFormat="1" ht="15" x14ac:dyDescent="0.25">
      <c r="A247" s="292" t="s">
        <v>1382</v>
      </c>
      <c r="B247" s="301">
        <v>629</v>
      </c>
      <c r="C247" s="562" t="s">
        <v>491</v>
      </c>
      <c r="D247" s="557"/>
      <c r="E247" s="288">
        <f>IF(Identification!$C$19="NON",IF(AND($A$9="cpte_CN",$A247="cpte_CN"),SUMIF(CRP!$A$12:$A$412,B247,CRP!$L$12:$L$412),SUMIF(CRP!$B$12:$B$412,B247,CRP!$L$12:$L$412)),0)</f>
        <v>0</v>
      </c>
      <c r="F247" s="288">
        <f t="shared" si="16"/>
        <v>0</v>
      </c>
      <c r="G247" s="296"/>
      <c r="H247" s="297"/>
      <c r="I247" s="297"/>
      <c r="J247" s="297"/>
      <c r="K247" s="297"/>
      <c r="L247" s="297"/>
      <c r="M247" s="297"/>
      <c r="N247" s="297"/>
      <c r="O247" s="297"/>
      <c r="P247" s="297"/>
      <c r="Q247" s="297"/>
      <c r="R247" s="297"/>
      <c r="S247" s="297"/>
      <c r="T247" s="297"/>
      <c r="U247" s="297"/>
      <c r="V247" s="297"/>
      <c r="W247" s="297"/>
      <c r="X247" s="297"/>
      <c r="Y247" s="297"/>
      <c r="Z247" s="297"/>
      <c r="AA247" s="297"/>
      <c r="AB247" s="297"/>
      <c r="AC247" s="297"/>
      <c r="AD247" s="297"/>
      <c r="AE247" s="297"/>
      <c r="AF247" s="297"/>
      <c r="AG247" s="297"/>
      <c r="AH247" s="297"/>
      <c r="AI247" s="297"/>
      <c r="AJ247" s="297"/>
      <c r="AK247" s="297"/>
      <c r="AL247" s="297"/>
      <c r="AM247" s="297"/>
      <c r="AN247" s="297"/>
      <c r="AO247" s="297"/>
      <c r="AP247" s="297"/>
      <c r="AQ247" s="297"/>
      <c r="AR247" s="297"/>
      <c r="AS247" s="297"/>
      <c r="AT247" s="297"/>
      <c r="AU247" s="297"/>
      <c r="AV247" s="297"/>
      <c r="AW247" s="297"/>
      <c r="AX247" s="297"/>
      <c r="AY247" s="297"/>
      <c r="AZ247" s="297"/>
      <c r="BA247" s="297"/>
      <c r="BB247" s="297"/>
      <c r="BC247" s="297"/>
      <c r="BD247" s="297"/>
      <c r="BF247" s="202"/>
    </row>
    <row r="248" spans="1:58" s="25" customFormat="1" ht="15" x14ac:dyDescent="0.25">
      <c r="A248" s="284" t="s">
        <v>1423</v>
      </c>
      <c r="B248" s="301" t="s">
        <v>735</v>
      </c>
      <c r="C248" s="562" t="s">
        <v>1379</v>
      </c>
      <c r="D248" s="557"/>
      <c r="E248" s="288">
        <f>IF(Identification!$C$19="NON",IF(AND($A$9="cpte_CN",$A248="cpte_CN"),SUMIF(CRP!$A$12:$A$412,B248,CRP!$L$12:$L$412),SUMIF(CRP!$B$12:$B$412,B248,CRP!$L$12:$L$412)),0)</f>
        <v>0</v>
      </c>
      <c r="F248" s="288">
        <f t="shared" ref="F248:F253" si="17">SUM(H248:BD248)</f>
        <v>0</v>
      </c>
      <c r="G248" s="288">
        <f t="shared" ref="G248:G253" si="18">E248-F248</f>
        <v>0</v>
      </c>
      <c r="H248" s="302"/>
      <c r="I248" s="302"/>
      <c r="J248" s="302"/>
      <c r="K248" s="302"/>
      <c r="L248" s="302"/>
      <c r="M248" s="302"/>
      <c r="N248" s="302"/>
      <c r="O248" s="302"/>
      <c r="P248" s="302"/>
      <c r="Q248" s="302"/>
      <c r="R248" s="302"/>
      <c r="S248" s="302"/>
      <c r="T248" s="302"/>
      <c r="U248" s="302"/>
      <c r="V248" s="302"/>
      <c r="W248" s="302"/>
      <c r="X248" s="302"/>
      <c r="Y248" s="302"/>
      <c r="Z248" s="302"/>
      <c r="AA248" s="302"/>
      <c r="AB248" s="302"/>
      <c r="AC248" s="302"/>
      <c r="AD248" s="302"/>
      <c r="AE248" s="302"/>
      <c r="AF248" s="302"/>
      <c r="AG248" s="302"/>
      <c r="AH248" s="290"/>
      <c r="AI248" s="290"/>
      <c r="AJ248" s="302"/>
      <c r="AK248" s="302"/>
      <c r="AL248" s="302"/>
      <c r="AM248" s="302"/>
      <c r="AN248" s="302"/>
      <c r="AO248" s="290"/>
      <c r="AP248" s="302"/>
      <c r="AQ248" s="302"/>
      <c r="AR248" s="302"/>
      <c r="AS248" s="302"/>
      <c r="AT248" s="302"/>
      <c r="AU248" s="302"/>
      <c r="AV248" s="302"/>
      <c r="AW248" s="302"/>
      <c r="AX248" s="302"/>
      <c r="AY248" s="302"/>
      <c r="AZ248" s="302"/>
      <c r="BA248" s="302"/>
      <c r="BB248" s="302"/>
      <c r="BC248" s="302"/>
      <c r="BD248" s="302"/>
      <c r="BF248" s="202"/>
    </row>
    <row r="249" spans="1:58" s="25" customFormat="1" ht="15" x14ac:dyDescent="0.25">
      <c r="A249" s="284" t="s">
        <v>1423</v>
      </c>
      <c r="B249" s="301" t="s">
        <v>1393</v>
      </c>
      <c r="C249" s="562" t="s">
        <v>1521</v>
      </c>
      <c r="D249" s="557"/>
      <c r="E249" s="288">
        <f>IF(Identification!$C$19="NON",IF(AND($A$9="cpte_CN",$A249="cpte_CN"),SUMIF(CRP!$A$12:$A$412,B249,CRP!$L$12:$L$412),SUMIF(CRP!$B$12:$B$412,B249,CRP!$L$12:$L$412)),0)</f>
        <v>0</v>
      </c>
      <c r="F249" s="288">
        <f t="shared" si="17"/>
        <v>0</v>
      </c>
      <c r="G249" s="288">
        <f t="shared" si="18"/>
        <v>0</v>
      </c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  <c r="AA249" s="302"/>
      <c r="AB249" s="302"/>
      <c r="AC249" s="302"/>
      <c r="AD249" s="302"/>
      <c r="AE249" s="302"/>
      <c r="AF249" s="302"/>
      <c r="AG249" s="302"/>
      <c r="AH249" s="290"/>
      <c r="AI249" s="290"/>
      <c r="AJ249" s="302"/>
      <c r="AK249" s="302"/>
      <c r="AL249" s="302"/>
      <c r="AM249" s="302"/>
      <c r="AN249" s="302"/>
      <c r="AO249" s="290"/>
      <c r="AP249" s="302"/>
      <c r="AQ249" s="302"/>
      <c r="AR249" s="302"/>
      <c r="AS249" s="302"/>
      <c r="AT249" s="302"/>
      <c r="AU249" s="302"/>
      <c r="AV249" s="302"/>
      <c r="AW249" s="302"/>
      <c r="AX249" s="302"/>
      <c r="AY249" s="302"/>
      <c r="AZ249" s="302"/>
      <c r="BA249" s="302"/>
      <c r="BB249" s="302"/>
      <c r="BC249" s="302"/>
      <c r="BD249" s="302"/>
      <c r="BF249" s="202"/>
    </row>
    <row r="250" spans="1:58" s="25" customFormat="1" ht="15" x14ac:dyDescent="0.25">
      <c r="A250" s="284" t="s">
        <v>1423</v>
      </c>
      <c r="B250" s="301" t="s">
        <v>736</v>
      </c>
      <c r="C250" s="562" t="s">
        <v>1380</v>
      </c>
      <c r="D250" s="557"/>
      <c r="E250" s="288">
        <f>IF(Identification!$C$19="NON",IF(AND($A$9="cpte_CN",$A250="cpte_CN"),SUMIF(CRP!$A$12:$A$412,B250,CRP!$L$12:$L$412),SUMIF(CRP!$B$12:$B$412,B250,CRP!$L$12:$L$412)),0)</f>
        <v>0</v>
      </c>
      <c r="F250" s="288">
        <f t="shared" si="17"/>
        <v>0</v>
      </c>
      <c r="G250" s="288">
        <f t="shared" si="18"/>
        <v>0</v>
      </c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B250" s="302"/>
      <c r="AC250" s="302"/>
      <c r="AD250" s="302"/>
      <c r="AE250" s="302"/>
      <c r="AF250" s="302"/>
      <c r="AG250" s="302"/>
      <c r="AH250" s="290"/>
      <c r="AI250" s="290"/>
      <c r="AJ250" s="302"/>
      <c r="AK250" s="302"/>
      <c r="AL250" s="302"/>
      <c r="AM250" s="302"/>
      <c r="AN250" s="302"/>
      <c r="AO250" s="290"/>
      <c r="AP250" s="302"/>
      <c r="AQ250" s="302"/>
      <c r="AR250" s="302"/>
      <c r="AS250" s="302"/>
      <c r="AT250" s="302"/>
      <c r="AU250" s="302"/>
      <c r="AV250" s="302"/>
      <c r="AW250" s="302"/>
      <c r="AX250" s="302"/>
      <c r="AY250" s="302"/>
      <c r="AZ250" s="302"/>
      <c r="BA250" s="302"/>
      <c r="BB250" s="302"/>
      <c r="BC250" s="302"/>
      <c r="BD250" s="302"/>
      <c r="BF250" s="202"/>
    </row>
    <row r="251" spans="1:58" s="25" customFormat="1" ht="15" x14ac:dyDescent="0.25">
      <c r="A251" s="284" t="s">
        <v>39</v>
      </c>
      <c r="B251" s="292"/>
      <c r="C251" s="565" t="s">
        <v>1540</v>
      </c>
      <c r="D251" s="557"/>
      <c r="E251" s="285">
        <f>E195+SUM(E248:E250)</f>
        <v>0</v>
      </c>
      <c r="F251" s="285">
        <f t="shared" si="17"/>
        <v>0</v>
      </c>
      <c r="G251" s="285">
        <f t="shared" si="18"/>
        <v>0</v>
      </c>
      <c r="H251" s="303">
        <f>H195+H248+H249+H250</f>
        <v>0</v>
      </c>
      <c r="I251" s="303">
        <f t="shared" ref="I251:BD251" si="19">I195+I248+I249+I250</f>
        <v>0</v>
      </c>
      <c r="J251" s="303">
        <f t="shared" si="19"/>
        <v>0</v>
      </c>
      <c r="K251" s="303">
        <f t="shared" si="19"/>
        <v>0</v>
      </c>
      <c r="L251" s="303">
        <f t="shared" si="19"/>
        <v>0</v>
      </c>
      <c r="M251" s="303">
        <f t="shared" si="19"/>
        <v>0</v>
      </c>
      <c r="N251" s="303">
        <f t="shared" si="19"/>
        <v>0</v>
      </c>
      <c r="O251" s="303">
        <f t="shared" si="19"/>
        <v>0</v>
      </c>
      <c r="P251" s="303">
        <f t="shared" si="19"/>
        <v>0</v>
      </c>
      <c r="Q251" s="303">
        <f t="shared" si="19"/>
        <v>0</v>
      </c>
      <c r="R251" s="303">
        <f t="shared" si="19"/>
        <v>0</v>
      </c>
      <c r="S251" s="303">
        <f t="shared" si="19"/>
        <v>0</v>
      </c>
      <c r="T251" s="303">
        <f t="shared" si="19"/>
        <v>0</v>
      </c>
      <c r="U251" s="303">
        <f t="shared" si="19"/>
        <v>0</v>
      </c>
      <c r="V251" s="303">
        <f t="shared" si="19"/>
        <v>0</v>
      </c>
      <c r="W251" s="303">
        <f t="shared" si="19"/>
        <v>0</v>
      </c>
      <c r="X251" s="303">
        <f t="shared" si="19"/>
        <v>0</v>
      </c>
      <c r="Y251" s="303">
        <f t="shared" si="19"/>
        <v>0</v>
      </c>
      <c r="Z251" s="303">
        <f t="shared" si="19"/>
        <v>0</v>
      </c>
      <c r="AA251" s="303">
        <f t="shared" si="19"/>
        <v>0</v>
      </c>
      <c r="AB251" s="303">
        <f t="shared" si="19"/>
        <v>0</v>
      </c>
      <c r="AC251" s="303">
        <f t="shared" si="19"/>
        <v>0</v>
      </c>
      <c r="AD251" s="303">
        <f t="shared" si="19"/>
        <v>0</v>
      </c>
      <c r="AE251" s="303">
        <f t="shared" si="19"/>
        <v>0</v>
      </c>
      <c r="AF251" s="303">
        <f t="shared" si="19"/>
        <v>0</v>
      </c>
      <c r="AG251" s="303">
        <f t="shared" si="19"/>
        <v>0</v>
      </c>
      <c r="AH251" s="303">
        <f t="shared" si="19"/>
        <v>0</v>
      </c>
      <c r="AI251" s="303">
        <f t="shared" si="19"/>
        <v>0</v>
      </c>
      <c r="AJ251" s="303">
        <f t="shared" si="19"/>
        <v>0</v>
      </c>
      <c r="AK251" s="303">
        <f t="shared" si="19"/>
        <v>0</v>
      </c>
      <c r="AL251" s="303">
        <f t="shared" si="19"/>
        <v>0</v>
      </c>
      <c r="AM251" s="303">
        <f t="shared" si="19"/>
        <v>0</v>
      </c>
      <c r="AN251" s="303">
        <f t="shared" si="19"/>
        <v>0</v>
      </c>
      <c r="AO251" s="303">
        <f t="shared" si="19"/>
        <v>0</v>
      </c>
      <c r="AP251" s="303">
        <f t="shared" si="19"/>
        <v>0</v>
      </c>
      <c r="AQ251" s="303">
        <f t="shared" si="19"/>
        <v>0</v>
      </c>
      <c r="AR251" s="303">
        <f t="shared" si="19"/>
        <v>0</v>
      </c>
      <c r="AS251" s="303">
        <f t="shared" si="19"/>
        <v>0</v>
      </c>
      <c r="AT251" s="303">
        <f t="shared" si="19"/>
        <v>0</v>
      </c>
      <c r="AU251" s="303">
        <f t="shared" si="19"/>
        <v>0</v>
      </c>
      <c r="AV251" s="303">
        <f t="shared" si="19"/>
        <v>0</v>
      </c>
      <c r="AW251" s="303">
        <f t="shared" si="19"/>
        <v>0</v>
      </c>
      <c r="AX251" s="303">
        <f t="shared" si="19"/>
        <v>0</v>
      </c>
      <c r="AY251" s="303">
        <f t="shared" si="19"/>
        <v>0</v>
      </c>
      <c r="AZ251" s="303">
        <f t="shared" si="19"/>
        <v>0</v>
      </c>
      <c r="BA251" s="303">
        <f t="shared" si="19"/>
        <v>0</v>
      </c>
      <c r="BB251" s="303">
        <f t="shared" si="19"/>
        <v>0</v>
      </c>
      <c r="BC251" s="303">
        <f t="shared" si="19"/>
        <v>0</v>
      </c>
      <c r="BD251" s="303">
        <f t="shared" si="19"/>
        <v>0</v>
      </c>
      <c r="BF251" s="202"/>
    </row>
    <row r="252" spans="1:58" s="25" customFormat="1" ht="30.75" customHeight="1" x14ac:dyDescent="0.25">
      <c r="A252" s="284" t="s">
        <v>39</v>
      </c>
      <c r="B252" s="292"/>
      <c r="C252" s="564" t="s">
        <v>1057</v>
      </c>
      <c r="D252" s="557"/>
      <c r="E252" s="285">
        <f>E13-E248-E249-E250</f>
        <v>0</v>
      </c>
      <c r="F252" s="285">
        <f t="shared" si="17"/>
        <v>0</v>
      </c>
      <c r="G252" s="285">
        <f t="shared" si="18"/>
        <v>0</v>
      </c>
      <c r="H252" s="303">
        <f t="shared" ref="H252:AM252" si="20">H13-H248-H249-H250</f>
        <v>0</v>
      </c>
      <c r="I252" s="303">
        <f t="shared" si="20"/>
        <v>0</v>
      </c>
      <c r="J252" s="303">
        <f t="shared" si="20"/>
        <v>0</v>
      </c>
      <c r="K252" s="303">
        <f t="shared" si="20"/>
        <v>0</v>
      </c>
      <c r="L252" s="303">
        <f t="shared" si="20"/>
        <v>0</v>
      </c>
      <c r="M252" s="303">
        <f t="shared" si="20"/>
        <v>0</v>
      </c>
      <c r="N252" s="303">
        <f t="shared" si="20"/>
        <v>0</v>
      </c>
      <c r="O252" s="303">
        <f t="shared" si="20"/>
        <v>0</v>
      </c>
      <c r="P252" s="303">
        <f t="shared" si="20"/>
        <v>0</v>
      </c>
      <c r="Q252" s="303">
        <f t="shared" si="20"/>
        <v>0</v>
      </c>
      <c r="R252" s="303">
        <f t="shared" si="20"/>
        <v>0</v>
      </c>
      <c r="S252" s="303">
        <f t="shared" si="20"/>
        <v>0</v>
      </c>
      <c r="T252" s="303">
        <f t="shared" si="20"/>
        <v>0</v>
      </c>
      <c r="U252" s="303">
        <f t="shared" si="20"/>
        <v>0</v>
      </c>
      <c r="V252" s="303">
        <f t="shared" si="20"/>
        <v>0</v>
      </c>
      <c r="W252" s="303">
        <f t="shared" si="20"/>
        <v>0</v>
      </c>
      <c r="X252" s="303">
        <f t="shared" si="20"/>
        <v>0</v>
      </c>
      <c r="Y252" s="303">
        <f t="shared" si="20"/>
        <v>0</v>
      </c>
      <c r="Z252" s="303">
        <f t="shared" si="20"/>
        <v>0</v>
      </c>
      <c r="AA252" s="303">
        <f t="shared" si="20"/>
        <v>0</v>
      </c>
      <c r="AB252" s="303">
        <f t="shared" si="20"/>
        <v>0</v>
      </c>
      <c r="AC252" s="303">
        <f t="shared" si="20"/>
        <v>0</v>
      </c>
      <c r="AD252" s="303">
        <f t="shared" si="20"/>
        <v>0</v>
      </c>
      <c r="AE252" s="303">
        <f t="shared" si="20"/>
        <v>0</v>
      </c>
      <c r="AF252" s="303">
        <f t="shared" si="20"/>
        <v>0</v>
      </c>
      <c r="AG252" s="303">
        <f t="shared" si="20"/>
        <v>0</v>
      </c>
      <c r="AH252" s="303">
        <f t="shared" si="20"/>
        <v>0</v>
      </c>
      <c r="AI252" s="303">
        <f t="shared" si="20"/>
        <v>0</v>
      </c>
      <c r="AJ252" s="303">
        <f t="shared" si="20"/>
        <v>0</v>
      </c>
      <c r="AK252" s="303">
        <f t="shared" si="20"/>
        <v>0</v>
      </c>
      <c r="AL252" s="303">
        <f t="shared" si="20"/>
        <v>0</v>
      </c>
      <c r="AM252" s="303">
        <f t="shared" si="20"/>
        <v>0</v>
      </c>
      <c r="AN252" s="303">
        <f t="shared" ref="AN252:BD252" si="21">AN13-AN248-AN249-AN250</f>
        <v>0</v>
      </c>
      <c r="AO252" s="303">
        <f t="shared" si="21"/>
        <v>0</v>
      </c>
      <c r="AP252" s="303">
        <f t="shared" si="21"/>
        <v>0</v>
      </c>
      <c r="AQ252" s="303">
        <f t="shared" si="21"/>
        <v>0</v>
      </c>
      <c r="AR252" s="303">
        <f t="shared" si="21"/>
        <v>0</v>
      </c>
      <c r="AS252" s="303">
        <f t="shared" si="21"/>
        <v>0</v>
      </c>
      <c r="AT252" s="303">
        <f t="shared" si="21"/>
        <v>0</v>
      </c>
      <c r="AU252" s="303">
        <f t="shared" si="21"/>
        <v>0</v>
      </c>
      <c r="AV252" s="303">
        <f t="shared" si="21"/>
        <v>0</v>
      </c>
      <c r="AW252" s="303">
        <f t="shared" si="21"/>
        <v>0</v>
      </c>
      <c r="AX252" s="303">
        <f t="shared" si="21"/>
        <v>0</v>
      </c>
      <c r="AY252" s="303">
        <f t="shared" si="21"/>
        <v>0</v>
      </c>
      <c r="AZ252" s="303">
        <f t="shared" si="21"/>
        <v>0</v>
      </c>
      <c r="BA252" s="303">
        <f t="shared" si="21"/>
        <v>0</v>
      </c>
      <c r="BB252" s="303">
        <f t="shared" si="21"/>
        <v>0</v>
      </c>
      <c r="BC252" s="303">
        <f t="shared" si="21"/>
        <v>0</v>
      </c>
      <c r="BD252" s="303">
        <f t="shared" si="21"/>
        <v>0</v>
      </c>
      <c r="BF252" s="202"/>
    </row>
    <row r="253" spans="1:58" s="25" customFormat="1" ht="15" x14ac:dyDescent="0.25">
      <c r="A253" s="284" t="s">
        <v>39</v>
      </c>
      <c r="B253" s="292"/>
      <c r="C253" s="565" t="s">
        <v>1459</v>
      </c>
      <c r="D253" s="557"/>
      <c r="E253" s="285">
        <f>E194-E251</f>
        <v>0</v>
      </c>
      <c r="F253" s="285">
        <f t="shared" si="17"/>
        <v>0</v>
      </c>
      <c r="G253" s="285">
        <f t="shared" si="18"/>
        <v>0</v>
      </c>
      <c r="H253" s="303">
        <f t="shared" ref="H253:AM253" si="22">H194-H251</f>
        <v>0</v>
      </c>
      <c r="I253" s="303">
        <f t="shared" si="22"/>
        <v>0</v>
      </c>
      <c r="J253" s="303">
        <f t="shared" si="22"/>
        <v>0</v>
      </c>
      <c r="K253" s="303">
        <f t="shared" si="22"/>
        <v>0</v>
      </c>
      <c r="L253" s="303">
        <f t="shared" si="22"/>
        <v>0</v>
      </c>
      <c r="M253" s="303">
        <f t="shared" si="22"/>
        <v>0</v>
      </c>
      <c r="N253" s="303">
        <f t="shared" si="22"/>
        <v>0</v>
      </c>
      <c r="O253" s="303">
        <f t="shared" si="22"/>
        <v>0</v>
      </c>
      <c r="P253" s="303">
        <f t="shared" si="22"/>
        <v>0</v>
      </c>
      <c r="Q253" s="303">
        <f t="shared" si="22"/>
        <v>0</v>
      </c>
      <c r="R253" s="303">
        <f t="shared" si="22"/>
        <v>0</v>
      </c>
      <c r="S253" s="303">
        <f t="shared" si="22"/>
        <v>0</v>
      </c>
      <c r="T253" s="303">
        <f t="shared" si="22"/>
        <v>0</v>
      </c>
      <c r="U253" s="303">
        <f t="shared" si="22"/>
        <v>0</v>
      </c>
      <c r="V253" s="303">
        <f t="shared" si="22"/>
        <v>0</v>
      </c>
      <c r="W253" s="303">
        <f t="shared" si="22"/>
        <v>0</v>
      </c>
      <c r="X253" s="303">
        <f t="shared" si="22"/>
        <v>0</v>
      </c>
      <c r="Y253" s="303">
        <f t="shared" si="22"/>
        <v>0</v>
      </c>
      <c r="Z253" s="303">
        <f t="shared" si="22"/>
        <v>0</v>
      </c>
      <c r="AA253" s="303">
        <f t="shared" si="22"/>
        <v>0</v>
      </c>
      <c r="AB253" s="303">
        <f t="shared" si="22"/>
        <v>0</v>
      </c>
      <c r="AC253" s="303">
        <f t="shared" si="22"/>
        <v>0</v>
      </c>
      <c r="AD253" s="303">
        <f t="shared" si="22"/>
        <v>0</v>
      </c>
      <c r="AE253" s="303">
        <f t="shared" si="22"/>
        <v>0</v>
      </c>
      <c r="AF253" s="303">
        <f t="shared" si="22"/>
        <v>0</v>
      </c>
      <c r="AG253" s="303">
        <f t="shared" si="22"/>
        <v>0</v>
      </c>
      <c r="AH253" s="303">
        <f t="shared" si="22"/>
        <v>0</v>
      </c>
      <c r="AI253" s="303">
        <f t="shared" si="22"/>
        <v>0</v>
      </c>
      <c r="AJ253" s="303">
        <f t="shared" si="22"/>
        <v>0</v>
      </c>
      <c r="AK253" s="303">
        <f t="shared" si="22"/>
        <v>0</v>
      </c>
      <c r="AL253" s="303">
        <f t="shared" si="22"/>
        <v>0</v>
      </c>
      <c r="AM253" s="303">
        <f t="shared" si="22"/>
        <v>0</v>
      </c>
      <c r="AN253" s="303">
        <f t="shared" ref="AN253:BD253" si="23">AN194-AN251</f>
        <v>0</v>
      </c>
      <c r="AO253" s="303">
        <f t="shared" si="23"/>
        <v>0</v>
      </c>
      <c r="AP253" s="303">
        <f t="shared" si="23"/>
        <v>0</v>
      </c>
      <c r="AQ253" s="303">
        <f t="shared" si="23"/>
        <v>0</v>
      </c>
      <c r="AR253" s="303">
        <f t="shared" si="23"/>
        <v>0</v>
      </c>
      <c r="AS253" s="303">
        <f t="shared" si="23"/>
        <v>0</v>
      </c>
      <c r="AT253" s="303">
        <f t="shared" si="23"/>
        <v>0</v>
      </c>
      <c r="AU253" s="303">
        <f t="shared" si="23"/>
        <v>0</v>
      </c>
      <c r="AV253" s="303">
        <f t="shared" si="23"/>
        <v>0</v>
      </c>
      <c r="AW253" s="303">
        <f t="shared" si="23"/>
        <v>0</v>
      </c>
      <c r="AX253" s="303">
        <f t="shared" si="23"/>
        <v>0</v>
      </c>
      <c r="AY253" s="303">
        <f t="shared" si="23"/>
        <v>0</v>
      </c>
      <c r="AZ253" s="303">
        <f t="shared" si="23"/>
        <v>0</v>
      </c>
      <c r="BA253" s="303">
        <f t="shared" si="23"/>
        <v>0</v>
      </c>
      <c r="BB253" s="303">
        <f t="shared" si="23"/>
        <v>0</v>
      </c>
      <c r="BC253" s="303">
        <f t="shared" si="23"/>
        <v>0</v>
      </c>
      <c r="BD253" s="303">
        <f t="shared" si="23"/>
        <v>0</v>
      </c>
      <c r="BF253" s="202"/>
    </row>
    <row r="254" spans="1:58" x14ac:dyDescent="0.2">
      <c r="B254" s="147" t="s">
        <v>836</v>
      </c>
      <c r="C254" s="147" t="s">
        <v>1454</v>
      </c>
      <c r="D254" s="147"/>
      <c r="E254" s="23"/>
      <c r="F254" s="23"/>
      <c r="G254" s="23"/>
      <c r="H254" s="146">
        <v>1</v>
      </c>
      <c r="O254" s="146">
        <v>1</v>
      </c>
      <c r="P254" s="146">
        <v>1</v>
      </c>
      <c r="Q254" s="146">
        <v>1</v>
      </c>
      <c r="R254" s="146">
        <v>1</v>
      </c>
      <c r="S254" s="146">
        <v>1</v>
      </c>
      <c r="T254" s="146">
        <v>1</v>
      </c>
      <c r="X254" s="146">
        <v>1</v>
      </c>
      <c r="Y254" s="146">
        <v>1</v>
      </c>
      <c r="Z254" s="146">
        <v>1</v>
      </c>
      <c r="AA254" s="146">
        <v>1</v>
      </c>
      <c r="AB254" s="146">
        <v>1</v>
      </c>
      <c r="AC254" s="146">
        <v>1</v>
      </c>
      <c r="AD254" s="146">
        <v>1</v>
      </c>
      <c r="AE254" s="146">
        <v>1</v>
      </c>
      <c r="AF254" s="146">
        <v>1</v>
      </c>
      <c r="AG254" s="146">
        <v>1</v>
      </c>
      <c r="AH254" s="146">
        <v>1</v>
      </c>
      <c r="AI254" s="146">
        <v>1</v>
      </c>
      <c r="AJ254" s="146">
        <v>1</v>
      </c>
      <c r="AK254" s="146">
        <v>1</v>
      </c>
      <c r="AL254" s="146">
        <v>1</v>
      </c>
      <c r="AM254" s="146">
        <v>1</v>
      </c>
      <c r="AN254" s="146">
        <v>1</v>
      </c>
      <c r="AO254" s="146">
        <v>1</v>
      </c>
      <c r="AP254" s="146">
        <v>1</v>
      </c>
      <c r="AQ254" s="146">
        <v>1</v>
      </c>
      <c r="AR254" s="146">
        <v>1</v>
      </c>
      <c r="AS254" s="146">
        <v>1</v>
      </c>
      <c r="AT254" s="146">
        <v>1</v>
      </c>
      <c r="AU254" s="146">
        <v>1</v>
      </c>
      <c r="AV254" s="146">
        <v>1</v>
      </c>
      <c r="AW254" s="146">
        <v>1</v>
      </c>
      <c r="AX254" s="146">
        <v>1</v>
      </c>
      <c r="AY254" s="146">
        <v>1</v>
      </c>
      <c r="AZ254" s="146">
        <v>1</v>
      </c>
      <c r="BA254" s="146">
        <v>1</v>
      </c>
      <c r="BB254" s="146">
        <v>1</v>
      </c>
      <c r="BC254" s="146">
        <v>1</v>
      </c>
      <c r="BD254" s="146">
        <v>1</v>
      </c>
    </row>
    <row r="259" ht="15" customHeight="1" x14ac:dyDescent="0.2"/>
    <row r="260" ht="15.75" customHeight="1" x14ac:dyDescent="0.2"/>
    <row r="263" ht="15.75" customHeight="1" x14ac:dyDescent="0.2"/>
    <row r="264" ht="15.75" customHeight="1" x14ac:dyDescent="0.2"/>
    <row r="265" ht="18" customHeight="1" x14ac:dyDescent="0.2"/>
    <row r="308" spans="2:7" x14ac:dyDescent="0.2">
      <c r="B308" s="16"/>
      <c r="C308" s="16"/>
      <c r="D308" s="16"/>
    </row>
    <row r="309" spans="2:7" x14ac:dyDescent="0.2">
      <c r="B309" s="16"/>
      <c r="C309" s="16"/>
      <c r="D309" s="16"/>
    </row>
    <row r="310" spans="2:7" x14ac:dyDescent="0.2">
      <c r="B310" s="16"/>
      <c r="C310" s="16"/>
      <c r="D310" s="16"/>
    </row>
    <row r="311" spans="2:7" x14ac:dyDescent="0.2">
      <c r="B311" s="16"/>
      <c r="C311" s="16"/>
      <c r="D311" s="16"/>
    </row>
    <row r="312" spans="2:7" x14ac:dyDescent="0.2">
      <c r="B312" s="16"/>
      <c r="C312" s="16"/>
      <c r="D312" s="16"/>
    </row>
    <row r="313" spans="2:7" x14ac:dyDescent="0.2">
      <c r="B313" s="16"/>
      <c r="C313" s="16"/>
      <c r="D313" s="16"/>
    </row>
    <row r="316" spans="2:7" s="16" customFormat="1" x14ac:dyDescent="0.2">
      <c r="B316" s="146"/>
      <c r="C316" s="146"/>
      <c r="D316" s="146"/>
      <c r="E316" s="37"/>
      <c r="F316" s="37"/>
      <c r="G316" s="37"/>
    </row>
    <row r="317" spans="2:7" s="16" customFormat="1" x14ac:dyDescent="0.2">
      <c r="B317" s="146"/>
      <c r="C317" s="146"/>
      <c r="D317" s="146"/>
      <c r="E317" s="37"/>
      <c r="F317" s="37"/>
      <c r="G317" s="37"/>
    </row>
    <row r="318" spans="2:7" s="16" customFormat="1" x14ac:dyDescent="0.2">
      <c r="B318" s="146"/>
      <c r="C318" s="146"/>
      <c r="D318" s="146"/>
      <c r="E318" s="37"/>
      <c r="F318" s="37"/>
      <c r="G318" s="37"/>
    </row>
    <row r="319" spans="2:7" s="16" customFormat="1" x14ac:dyDescent="0.2">
      <c r="B319" s="146"/>
      <c r="C319" s="146"/>
      <c r="D319" s="146"/>
      <c r="E319" s="37"/>
      <c r="F319" s="37"/>
      <c r="G319" s="37"/>
    </row>
    <row r="336" spans="5:7" x14ac:dyDescent="0.2">
      <c r="E336" s="42"/>
      <c r="F336" s="42"/>
      <c r="G336" s="42"/>
    </row>
  </sheetData>
  <mergeCells count="245">
    <mergeCell ref="C252:D252"/>
    <mergeCell ref="C253:D253"/>
    <mergeCell ref="C248:D248"/>
    <mergeCell ref="C249:D249"/>
    <mergeCell ref="C250:D250"/>
    <mergeCell ref="C251:D251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8:D198"/>
    <mergeCell ref="C199:D199"/>
    <mergeCell ref="C196:D196"/>
    <mergeCell ref="C197:D197"/>
    <mergeCell ref="C194:D194"/>
    <mergeCell ref="C195:D19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3:D153"/>
    <mergeCell ref="C154:D154"/>
    <mergeCell ref="C155:D155"/>
    <mergeCell ref="C156:D156"/>
    <mergeCell ref="C157:D157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4:D24"/>
    <mergeCell ref="C25:D25"/>
    <mergeCell ref="C26:D26"/>
    <mergeCell ref="E16:E17"/>
    <mergeCell ref="G16:G17"/>
    <mergeCell ref="C17:D17"/>
    <mergeCell ref="C18:D18"/>
    <mergeCell ref="C19:D19"/>
    <mergeCell ref="C20:D20"/>
    <mergeCell ref="B2:C4"/>
    <mergeCell ref="C12:D12"/>
    <mergeCell ref="C13:D13"/>
    <mergeCell ref="C14:D14"/>
    <mergeCell ref="C15:D15"/>
    <mergeCell ref="C16:D16"/>
    <mergeCell ref="C21:D21"/>
    <mergeCell ref="C22:D22"/>
    <mergeCell ref="C23:D23"/>
  </mergeCells>
  <conditionalFormatting sqref="G13:G253">
    <cfRule type="cellIs" dxfId="14" priority="9" operator="notBetween">
      <formula>-1</formula>
      <formula>1</formula>
    </cfRule>
  </conditionalFormatting>
  <conditionalFormatting sqref="H11:BD11">
    <cfRule type="cellIs" dxfId="13" priority="1" operator="equal">
      <formula>"CN&lt;0!"</formula>
    </cfRule>
    <cfRule type="cellIs" dxfId="12" priority="2" operator="equal">
      <formula>"CN=0!"</formula>
    </cfRule>
  </conditionalFormatting>
  <hyperlinks>
    <hyperlink ref="B1" location="Identification!A1" display="Retour vers l'identification"/>
  </hyperlinks>
  <pageMargins left="0.31496062992125984" right="0.31496062992125984" top="0.35433070866141736" bottom="0.74803149606299213" header="0.31496062992125984" footer="0.19685039370078741"/>
  <pageSetup paperSize="9" scale="50" orientation="landscape" r:id="rId1"/>
  <headerFooter>
    <oddFooter>&amp;C&amp;P</oddFooter>
  </headerFooter>
  <ignoredErrors>
    <ignoredError sqref="E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70C0"/>
  </sheetPr>
  <dimension ref="A1:BF336"/>
  <sheetViews>
    <sheetView zoomScale="77" zoomScaleNormal="77" workbookViewId="0">
      <selection sqref="A1:XFD1"/>
    </sheetView>
  </sheetViews>
  <sheetFormatPr baseColWidth="10" defaultColWidth="11.42578125" defaultRowHeight="14.25" x14ac:dyDescent="0.2"/>
  <cols>
    <col min="1" max="1" width="14" style="2" customWidth="1"/>
    <col min="2" max="2" width="27.85546875" style="2" customWidth="1"/>
    <col min="3" max="3" width="59.5703125" style="2" customWidth="1"/>
    <col min="4" max="4" width="20.140625" style="146" customWidth="1"/>
    <col min="5" max="7" width="18" style="37" customWidth="1"/>
    <col min="8" max="24" width="15.85546875" style="2" customWidth="1"/>
    <col min="25" max="25" width="17.7109375" style="2" customWidth="1"/>
    <col min="26" max="37" width="15.85546875" style="2" customWidth="1"/>
    <col min="38" max="38" width="21.5703125" style="2" customWidth="1"/>
    <col min="39" max="39" width="15.85546875" style="2" customWidth="1"/>
    <col min="40" max="40" width="18" style="2" customWidth="1"/>
    <col min="41" max="41" width="18" style="146" customWidth="1"/>
    <col min="42" max="42" width="14.28515625" style="2" customWidth="1"/>
    <col min="43" max="43" width="17.42578125" style="2" customWidth="1"/>
    <col min="44" max="44" width="21.5703125" style="2" customWidth="1"/>
    <col min="45" max="45" width="19" style="2" customWidth="1"/>
    <col min="46" max="46" width="20.7109375" style="2" customWidth="1"/>
    <col min="47" max="47" width="15" style="2" customWidth="1"/>
    <col min="48" max="51" width="11.42578125" style="2" customWidth="1"/>
    <col min="52" max="57" width="11.42578125" style="2"/>
    <col min="58" max="58" width="53.28515625" style="2" customWidth="1"/>
    <col min="59" max="16384" width="11.42578125" style="2"/>
  </cols>
  <sheetData>
    <row r="1" spans="1:58" s="31" customFormat="1" ht="15" x14ac:dyDescent="0.25">
      <c r="A1" s="3"/>
      <c r="B1" s="8" t="s">
        <v>765</v>
      </c>
      <c r="C1" s="8"/>
      <c r="D1" s="8"/>
      <c r="E1" s="8"/>
      <c r="F1" s="8"/>
      <c r="G1" s="8"/>
      <c r="H1" s="128">
        <f t="shared" ref="H1:AT1" si="0">IF(H252&lt;0,1,0)</f>
        <v>0</v>
      </c>
      <c r="I1" s="128">
        <f t="shared" si="0"/>
        <v>0</v>
      </c>
      <c r="J1" s="128">
        <f t="shared" si="0"/>
        <v>0</v>
      </c>
      <c r="K1" s="128">
        <f t="shared" si="0"/>
        <v>0</v>
      </c>
      <c r="L1" s="128">
        <f t="shared" si="0"/>
        <v>0</v>
      </c>
      <c r="M1" s="128">
        <f t="shared" si="0"/>
        <v>0</v>
      </c>
      <c r="N1" s="128">
        <f t="shared" si="0"/>
        <v>0</v>
      </c>
      <c r="O1" s="128">
        <f t="shared" si="0"/>
        <v>0</v>
      </c>
      <c r="P1" s="128">
        <f t="shared" si="0"/>
        <v>0</v>
      </c>
      <c r="Q1" s="128">
        <f t="shared" si="0"/>
        <v>0</v>
      </c>
      <c r="R1" s="128">
        <f t="shared" si="0"/>
        <v>0</v>
      </c>
      <c r="S1" s="128">
        <f t="shared" si="0"/>
        <v>0</v>
      </c>
      <c r="T1" s="128">
        <f t="shared" si="0"/>
        <v>0</v>
      </c>
      <c r="U1" s="128">
        <f t="shared" si="0"/>
        <v>0</v>
      </c>
      <c r="V1" s="128">
        <f t="shared" si="0"/>
        <v>0</v>
      </c>
      <c r="W1" s="128">
        <f t="shared" si="0"/>
        <v>0</v>
      </c>
      <c r="X1" s="128">
        <f t="shared" si="0"/>
        <v>0</v>
      </c>
      <c r="Y1" s="128">
        <f t="shared" si="0"/>
        <v>0</v>
      </c>
      <c r="Z1" s="128">
        <f t="shared" si="0"/>
        <v>0</v>
      </c>
      <c r="AA1" s="128">
        <f t="shared" si="0"/>
        <v>0</v>
      </c>
      <c r="AB1" s="128">
        <f t="shared" si="0"/>
        <v>0</v>
      </c>
      <c r="AC1" s="128">
        <f t="shared" si="0"/>
        <v>0</v>
      </c>
      <c r="AD1" s="128">
        <f t="shared" si="0"/>
        <v>0</v>
      </c>
      <c r="AE1" s="128">
        <f t="shared" si="0"/>
        <v>0</v>
      </c>
      <c r="AF1" s="128">
        <f t="shared" si="0"/>
        <v>0</v>
      </c>
      <c r="AG1" s="128">
        <f t="shared" si="0"/>
        <v>0</v>
      </c>
      <c r="AH1" s="128">
        <f t="shared" si="0"/>
        <v>0</v>
      </c>
      <c r="AI1" s="128">
        <f t="shared" si="0"/>
        <v>0</v>
      </c>
      <c r="AJ1" s="128">
        <f t="shared" si="0"/>
        <v>0</v>
      </c>
      <c r="AK1" s="128">
        <f t="shared" si="0"/>
        <v>0</v>
      </c>
      <c r="AL1" s="128">
        <f t="shared" si="0"/>
        <v>0</v>
      </c>
      <c r="AM1" s="128">
        <f t="shared" si="0"/>
        <v>0</v>
      </c>
      <c r="AN1" s="128">
        <f t="shared" si="0"/>
        <v>0</v>
      </c>
      <c r="AO1" s="128">
        <f t="shared" si="0"/>
        <v>0</v>
      </c>
      <c r="AP1" s="128">
        <f t="shared" si="0"/>
        <v>0</v>
      </c>
      <c r="AQ1" s="128">
        <f t="shared" si="0"/>
        <v>0</v>
      </c>
      <c r="AR1" s="128">
        <f t="shared" si="0"/>
        <v>0</v>
      </c>
      <c r="AS1" s="128">
        <f t="shared" si="0"/>
        <v>0</v>
      </c>
      <c r="AT1" s="128">
        <f t="shared" si="0"/>
        <v>0</v>
      </c>
      <c r="AU1" s="127"/>
      <c r="AV1" s="127"/>
      <c r="AW1" s="127"/>
      <c r="AX1" s="127"/>
      <c r="AY1" s="127"/>
      <c r="AZ1" s="127"/>
      <c r="BA1" s="127"/>
      <c r="BB1" s="127"/>
      <c r="BC1" s="127"/>
      <c r="BF1" s="44"/>
    </row>
    <row r="2" spans="1:58" s="20" customFormat="1" ht="34.5" customHeight="1" x14ac:dyDescent="0.25">
      <c r="A2" s="22"/>
      <c r="B2" s="553" t="s">
        <v>1586</v>
      </c>
      <c r="C2" s="553"/>
      <c r="D2" s="224" t="s">
        <v>718</v>
      </c>
      <c r="E2" s="225"/>
      <c r="F2" s="225"/>
      <c r="G2" s="225"/>
      <c r="H2" s="226" t="s">
        <v>551</v>
      </c>
      <c r="I2" s="227" t="s">
        <v>830</v>
      </c>
      <c r="J2" s="227" t="s">
        <v>830</v>
      </c>
      <c r="K2" s="227" t="s">
        <v>830</v>
      </c>
      <c r="L2" s="227" t="s">
        <v>830</v>
      </c>
      <c r="M2" s="227" t="s">
        <v>830</v>
      </c>
      <c r="N2" s="227" t="s">
        <v>830</v>
      </c>
      <c r="O2" s="226" t="s">
        <v>551</v>
      </c>
      <c r="P2" s="226" t="s">
        <v>551</v>
      </c>
      <c r="Q2" s="226" t="s">
        <v>551</v>
      </c>
      <c r="R2" s="226" t="s">
        <v>551</v>
      </c>
      <c r="S2" s="226" t="s">
        <v>551</v>
      </c>
      <c r="T2" s="226" t="s">
        <v>551</v>
      </c>
      <c r="U2" s="227" t="s">
        <v>830</v>
      </c>
      <c r="V2" s="227" t="s">
        <v>830</v>
      </c>
      <c r="W2" s="227" t="s">
        <v>830</v>
      </c>
      <c r="X2" s="227" t="s">
        <v>830</v>
      </c>
      <c r="Y2" s="226" t="s">
        <v>551</v>
      </c>
      <c r="Z2" s="226" t="s">
        <v>551</v>
      </c>
      <c r="AA2" s="226" t="s">
        <v>551</v>
      </c>
      <c r="AB2" s="226" t="s">
        <v>551</v>
      </c>
      <c r="AC2" s="228" t="s">
        <v>552</v>
      </c>
      <c r="AD2" s="228" t="s">
        <v>552</v>
      </c>
      <c r="AE2" s="228" t="s">
        <v>552</v>
      </c>
      <c r="AF2" s="228" t="s">
        <v>552</v>
      </c>
      <c r="AG2" s="228" t="s">
        <v>552</v>
      </c>
      <c r="AH2" s="229" t="s">
        <v>553</v>
      </c>
      <c r="AI2" s="229" t="s">
        <v>553</v>
      </c>
      <c r="AJ2" s="230" t="s">
        <v>929</v>
      </c>
      <c r="AK2" s="230" t="s">
        <v>930</v>
      </c>
      <c r="AL2" s="231" t="s">
        <v>555</v>
      </c>
      <c r="AM2" s="232" t="s">
        <v>648</v>
      </c>
      <c r="AN2" s="233" t="s">
        <v>767</v>
      </c>
      <c r="AO2" s="233" t="s">
        <v>1493</v>
      </c>
      <c r="AP2" s="234" t="s">
        <v>554</v>
      </c>
      <c r="AQ2" s="235" t="s">
        <v>556</v>
      </c>
      <c r="AR2" s="233" t="s">
        <v>768</v>
      </c>
      <c r="AS2" s="236" t="s">
        <v>557</v>
      </c>
      <c r="AT2" s="233" t="s">
        <v>769</v>
      </c>
      <c r="AU2" s="237" t="s">
        <v>558</v>
      </c>
      <c r="AV2" s="237" t="s">
        <v>1385</v>
      </c>
      <c r="AW2" s="238" t="s">
        <v>559</v>
      </c>
      <c r="AX2" s="239" t="s">
        <v>560</v>
      </c>
      <c r="AY2" s="240" t="s">
        <v>561</v>
      </c>
      <c r="AZ2" s="241" t="s">
        <v>550</v>
      </c>
      <c r="BA2" s="241" t="s">
        <v>550</v>
      </c>
      <c r="BB2" s="241" t="s">
        <v>550</v>
      </c>
      <c r="BC2" s="241" t="s">
        <v>550</v>
      </c>
      <c r="BD2" s="242" t="s">
        <v>549</v>
      </c>
    </row>
    <row r="3" spans="1:58" s="20" customFormat="1" ht="75" customHeight="1" x14ac:dyDescent="0.25">
      <c r="B3" s="553"/>
      <c r="C3" s="553"/>
      <c r="D3" s="224" t="s">
        <v>534</v>
      </c>
      <c r="E3" s="225"/>
      <c r="F3" s="225"/>
      <c r="G3" s="225"/>
      <c r="H3" s="243" t="s">
        <v>723</v>
      </c>
      <c r="I3" s="243" t="s">
        <v>724</v>
      </c>
      <c r="J3" s="243" t="s">
        <v>721</v>
      </c>
      <c r="K3" s="243" t="s">
        <v>725</v>
      </c>
      <c r="L3" s="243" t="s">
        <v>726</v>
      </c>
      <c r="M3" s="243" t="s">
        <v>722</v>
      </c>
      <c r="N3" s="243" t="s">
        <v>727</v>
      </c>
      <c r="O3" s="243" t="s">
        <v>1402</v>
      </c>
      <c r="P3" s="243" t="s">
        <v>1403</v>
      </c>
      <c r="Q3" s="243" t="s">
        <v>730</v>
      </c>
      <c r="R3" s="243" t="s">
        <v>731</v>
      </c>
      <c r="S3" s="243" t="s">
        <v>732</v>
      </c>
      <c r="T3" s="243" t="s">
        <v>733</v>
      </c>
      <c r="U3" s="243" t="s">
        <v>734</v>
      </c>
      <c r="V3" s="243" t="s">
        <v>1533</v>
      </c>
      <c r="W3" s="243" t="s">
        <v>1534</v>
      </c>
      <c r="X3" s="243" t="s">
        <v>1535</v>
      </c>
      <c r="Y3" s="226" t="s">
        <v>1532</v>
      </c>
      <c r="Z3" s="226" t="s">
        <v>940</v>
      </c>
      <c r="AA3" s="243" t="s">
        <v>941</v>
      </c>
      <c r="AB3" s="243" t="s">
        <v>1016</v>
      </c>
      <c r="AC3" s="244" t="s">
        <v>1421</v>
      </c>
      <c r="AD3" s="244" t="s">
        <v>746</v>
      </c>
      <c r="AE3" s="244" t="s">
        <v>747</v>
      </c>
      <c r="AF3" s="244" t="s">
        <v>754</v>
      </c>
      <c r="AG3" s="244" t="s">
        <v>748</v>
      </c>
      <c r="AH3" s="245" t="s">
        <v>719</v>
      </c>
      <c r="AI3" s="245" t="s">
        <v>720</v>
      </c>
      <c r="AJ3" s="246"/>
      <c r="AK3" s="246"/>
      <c r="AL3" s="247"/>
      <c r="AM3" s="248"/>
      <c r="AN3" s="233" t="s">
        <v>1495</v>
      </c>
      <c r="AO3" s="233" t="s">
        <v>1508</v>
      </c>
      <c r="AP3" s="234" t="s">
        <v>554</v>
      </c>
      <c r="AQ3" s="249"/>
      <c r="AR3" s="233"/>
      <c r="AS3" s="250"/>
      <c r="AT3" s="251"/>
      <c r="AU3" s="252"/>
      <c r="AV3" s="252"/>
      <c r="AW3" s="253"/>
      <c r="AX3" s="254"/>
      <c r="AY3" s="255" t="s">
        <v>658</v>
      </c>
      <c r="AZ3" s="256" t="s">
        <v>535</v>
      </c>
      <c r="BA3" s="256" t="s">
        <v>537</v>
      </c>
      <c r="BB3" s="256" t="s">
        <v>538</v>
      </c>
      <c r="BC3" s="256" t="s">
        <v>536</v>
      </c>
      <c r="BD3" s="257" t="s">
        <v>539</v>
      </c>
      <c r="BF3" s="125"/>
    </row>
    <row r="4" spans="1:58" s="88" customFormat="1" ht="25.5" x14ac:dyDescent="0.2">
      <c r="B4" s="553"/>
      <c r="C4" s="553"/>
      <c r="D4" s="187" t="s">
        <v>707</v>
      </c>
      <c r="E4" s="529" t="s">
        <v>1516</v>
      </c>
      <c r="F4" s="529" t="s">
        <v>1517</v>
      </c>
      <c r="G4" s="529" t="s">
        <v>1518</v>
      </c>
      <c r="H4" s="258">
        <v>9314</v>
      </c>
      <c r="I4" s="258">
        <v>9313</v>
      </c>
      <c r="J4" s="258">
        <v>93130</v>
      </c>
      <c r="K4" s="258">
        <v>93134</v>
      </c>
      <c r="L4" s="258">
        <v>93116</v>
      </c>
      <c r="M4" s="258">
        <v>931160</v>
      </c>
      <c r="N4" s="258">
        <v>931166</v>
      </c>
      <c r="O4" s="258">
        <v>931171</v>
      </c>
      <c r="P4" s="258">
        <v>931172</v>
      </c>
      <c r="Q4" s="258">
        <v>93118</v>
      </c>
      <c r="R4" s="258">
        <v>93114</v>
      </c>
      <c r="S4" s="258">
        <v>93115</v>
      </c>
      <c r="T4" s="258">
        <v>93113</v>
      </c>
      <c r="U4" s="258">
        <v>93111</v>
      </c>
      <c r="V4" s="258">
        <v>931111</v>
      </c>
      <c r="W4" s="258">
        <v>931112</v>
      </c>
      <c r="X4" s="258">
        <v>931113</v>
      </c>
      <c r="Y4" s="258">
        <v>931120</v>
      </c>
      <c r="Z4" s="258">
        <v>931124</v>
      </c>
      <c r="AA4" s="258">
        <v>93112122</v>
      </c>
      <c r="AB4" s="258">
        <v>93112124</v>
      </c>
      <c r="AC4" s="259">
        <v>9361</v>
      </c>
      <c r="AD4" s="259">
        <v>9362</v>
      </c>
      <c r="AE4" s="259">
        <v>9364</v>
      </c>
      <c r="AF4" s="259">
        <v>9365</v>
      </c>
      <c r="AG4" s="259">
        <v>9366</v>
      </c>
      <c r="AH4" s="260">
        <v>9381</v>
      </c>
      <c r="AI4" s="260">
        <v>9382</v>
      </c>
      <c r="AJ4" s="261"/>
      <c r="AK4" s="261"/>
      <c r="AL4" s="262"/>
      <c r="AM4" s="263"/>
      <c r="AN4" s="264" t="s">
        <v>1507</v>
      </c>
      <c r="AO4" s="264" t="s">
        <v>1493</v>
      </c>
      <c r="AP4" s="265">
        <v>93531</v>
      </c>
      <c r="AQ4" s="266"/>
      <c r="AR4" s="264"/>
      <c r="AS4" s="267"/>
      <c r="AT4" s="264"/>
      <c r="AU4" s="268"/>
      <c r="AV4" s="268"/>
      <c r="AW4" s="269"/>
      <c r="AX4" s="270"/>
      <c r="AY4" s="263" t="s">
        <v>659</v>
      </c>
      <c r="AZ4" s="271" t="s">
        <v>832</v>
      </c>
      <c r="BA4" s="271" t="s">
        <v>833</v>
      </c>
      <c r="BB4" s="271" t="s">
        <v>834</v>
      </c>
      <c r="BC4" s="271" t="s">
        <v>835</v>
      </c>
      <c r="BD4" s="272" t="s">
        <v>549</v>
      </c>
      <c r="BF4" s="125" t="s">
        <v>1035</v>
      </c>
    </row>
    <row r="5" spans="1:58" s="88" customFormat="1" ht="76.5" customHeight="1" x14ac:dyDescent="0.2">
      <c r="B5" s="273" t="s">
        <v>766</v>
      </c>
      <c r="C5" s="274"/>
      <c r="D5" s="274"/>
      <c r="E5" s="274"/>
      <c r="F5" s="275"/>
      <c r="G5" s="275"/>
      <c r="H5" s="263" t="str">
        <f>H3</f>
        <v>Blanchisserie</v>
      </c>
      <c r="I5" s="263" t="str">
        <f t="shared" ref="I5:AI5" si="1">I3</f>
        <v>Restauration</v>
      </c>
      <c r="J5" s="263" t="str">
        <f t="shared" si="1"/>
        <v>Restauration hors biberonnerie</v>
      </c>
      <c r="K5" s="263" t="str">
        <f t="shared" si="1"/>
        <v>Biberonnerie</v>
      </c>
      <c r="L5" s="263" t="str">
        <f t="shared" si="1"/>
        <v>Services hoteliers</v>
      </c>
      <c r="M5" s="263" t="str">
        <f t="shared" si="1"/>
        <v>Services hoteliers hors Garage</v>
      </c>
      <c r="N5" s="263" t="str">
        <f t="shared" si="1"/>
        <v>Garage</v>
      </c>
      <c r="O5" s="263" t="str">
        <f t="shared" si="1"/>
        <v>Brancardage</v>
      </c>
      <c r="P5" s="263" t="str">
        <f t="shared" si="1"/>
        <v>Transport Motorisé des patients (hors SMUR)</v>
      </c>
      <c r="Q5" s="263" t="str">
        <f t="shared" si="1"/>
        <v>Entretien -Maintenance</v>
      </c>
      <c r="R5" s="263" t="str">
        <f t="shared" si="1"/>
        <v>DSI</v>
      </c>
      <c r="S5" s="263" t="str">
        <f t="shared" si="1"/>
        <v>DIM</v>
      </c>
      <c r="T5" s="263" t="str">
        <f t="shared" si="1"/>
        <v>Accueil &amp; Gestion des malades</v>
      </c>
      <c r="U5" s="263" t="str">
        <f t="shared" si="1"/>
        <v>Services administratifs à caractère général</v>
      </c>
      <c r="V5" s="263" t="str">
        <f t="shared" si="1"/>
        <v>SACG-Direction générale</v>
      </c>
      <c r="W5" s="263" t="str">
        <f t="shared" si="1"/>
        <v>SACG-Finances-comptabilité</v>
      </c>
      <c r="X5" s="263" t="str">
        <f t="shared" si="1"/>
        <v>SACG-Gestion économique</v>
      </c>
      <c r="Y5" s="263" t="str">
        <f t="shared" si="1"/>
        <v>SALP -hors CLM,CLD, syndicats et Garderie-Crèche</v>
      </c>
      <c r="Z5" s="263" t="str">
        <f t="shared" si="1"/>
        <v>SALP-Personnel en absence longue durée (CLM, CLD)</v>
      </c>
      <c r="AA5" s="263" t="str">
        <f t="shared" si="1"/>
        <v>SALP-Syndicats</v>
      </c>
      <c r="AB5" s="263" t="str">
        <f t="shared" si="1"/>
        <v>SALP-Garderie-Crèche</v>
      </c>
      <c r="AC5" s="263" t="str">
        <f t="shared" si="1"/>
        <v>Pharmacie</v>
      </c>
      <c r="AD5" s="263" t="str">
        <f t="shared" si="1"/>
        <v>Stérilisation</v>
      </c>
      <c r="AE5" s="263" t="str">
        <f t="shared" si="1"/>
        <v>Génie biomédical</v>
      </c>
      <c r="AF5" s="263" t="str">
        <f t="shared" si="1"/>
        <v>Hygiène hospitalière et vigilances</v>
      </c>
      <c r="AG5" s="263" t="str">
        <f t="shared" si="1"/>
        <v>Autre logistique médicale</v>
      </c>
      <c r="AH5" s="263" t="str">
        <f t="shared" si="1"/>
        <v>Structure financière</v>
      </c>
      <c r="AI5" s="263" t="str">
        <f t="shared" si="1"/>
        <v>Structure immobilière</v>
      </c>
      <c r="AJ5" s="276"/>
      <c r="AK5" s="276"/>
      <c r="AL5" s="276"/>
      <c r="AM5" s="276"/>
      <c r="AN5" s="277"/>
      <c r="AO5" s="277"/>
      <c r="AP5" s="277"/>
      <c r="AQ5" s="276"/>
      <c r="AR5" s="277"/>
      <c r="AS5" s="276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F5" s="125"/>
    </row>
    <row r="6" spans="1:58" s="88" customFormat="1" ht="25.5" x14ac:dyDescent="0.2">
      <c r="B6" s="273" t="s">
        <v>649</v>
      </c>
      <c r="C6" s="274"/>
      <c r="D6" s="274"/>
      <c r="E6" s="274"/>
      <c r="F6" s="275"/>
      <c r="G6" s="275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6"/>
      <c r="AK6" s="276"/>
      <c r="AL6" s="276"/>
      <c r="AM6" s="276"/>
      <c r="AN6" s="277"/>
      <c r="AO6" s="277"/>
      <c r="AP6" s="277"/>
      <c r="AQ6" s="276"/>
      <c r="AR6" s="277"/>
      <c r="AS6" s="276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F6" s="125"/>
    </row>
    <row r="7" spans="1:58" s="88" customFormat="1" ht="25.5" x14ac:dyDescent="0.2">
      <c r="B7" s="273" t="s">
        <v>650</v>
      </c>
      <c r="C7" s="274"/>
      <c r="D7" s="274"/>
      <c r="E7" s="274"/>
      <c r="F7" s="275"/>
      <c r="G7" s="275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6"/>
      <c r="AK7" s="276"/>
      <c r="AL7" s="276"/>
      <c r="AM7" s="276"/>
      <c r="AN7" s="277"/>
      <c r="AO7" s="277"/>
      <c r="AP7" s="277"/>
      <c r="AQ7" s="276"/>
      <c r="AR7" s="277"/>
      <c r="AS7" s="276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F7" s="125"/>
    </row>
    <row r="8" spans="1:58" s="88" customFormat="1" ht="25.5" x14ac:dyDescent="0.2">
      <c r="B8" s="273" t="s">
        <v>942</v>
      </c>
      <c r="C8" s="274"/>
      <c r="D8" s="274"/>
      <c r="E8" s="274"/>
      <c r="F8" s="275"/>
      <c r="G8" s="275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6"/>
      <c r="AK8" s="276"/>
      <c r="AL8" s="276"/>
      <c r="AM8" s="276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F8" s="125"/>
    </row>
    <row r="9" spans="1:58" s="88" customFormat="1" ht="25.5" x14ac:dyDescent="0.2">
      <c r="A9" s="88" t="s">
        <v>1382</v>
      </c>
      <c r="B9" s="273" t="s">
        <v>1509</v>
      </c>
      <c r="C9" s="274"/>
      <c r="D9" s="274"/>
      <c r="E9" s="274"/>
      <c r="F9" s="275"/>
      <c r="G9" s="275"/>
      <c r="H9" s="263"/>
      <c r="I9" s="263"/>
      <c r="J9" s="263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6"/>
      <c r="AK9" s="276"/>
      <c r="AL9" s="277"/>
      <c r="AM9" s="276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F9" s="81"/>
    </row>
    <row r="10" spans="1:58" s="88" customFormat="1" ht="25.5" x14ac:dyDescent="0.2">
      <c r="B10" s="273" t="s">
        <v>1478</v>
      </c>
      <c r="C10" s="274"/>
      <c r="D10" s="274"/>
      <c r="E10" s="278"/>
      <c r="F10" s="275"/>
      <c r="G10" s="275"/>
      <c r="H10" s="263"/>
      <c r="I10" s="263"/>
      <c r="J10" s="263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6"/>
      <c r="AK10" s="276"/>
      <c r="AL10" s="276"/>
      <c r="AM10" s="276"/>
      <c r="AN10" s="277"/>
      <c r="AO10" s="277"/>
      <c r="AP10" s="277"/>
      <c r="AQ10" s="276"/>
      <c r="AR10" s="277"/>
      <c r="AS10" s="276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F10" s="193" t="s">
        <v>1505</v>
      </c>
    </row>
    <row r="11" spans="1:58" s="165" customFormat="1" ht="25.5" x14ac:dyDescent="0.2">
      <c r="B11" s="279"/>
      <c r="C11" s="280"/>
      <c r="D11" s="280"/>
      <c r="E11" s="280"/>
      <c r="F11" s="223"/>
      <c r="G11" s="223"/>
      <c r="H11" s="281" t="str">
        <f>IF(OR(H253&lt;0),"CN&lt;0!","")</f>
        <v/>
      </c>
      <c r="I11" s="281" t="str">
        <f t="shared" ref="I11:AI11" si="2">IF(OR(I253&lt;0),"CN&lt;0!","")</f>
        <v/>
      </c>
      <c r="J11" s="281" t="str">
        <f t="shared" si="2"/>
        <v/>
      </c>
      <c r="K11" s="281" t="str">
        <f t="shared" si="2"/>
        <v/>
      </c>
      <c r="L11" s="281" t="str">
        <f t="shared" si="2"/>
        <v/>
      </c>
      <c r="M11" s="281" t="str">
        <f t="shared" si="2"/>
        <v/>
      </c>
      <c r="N11" s="281" t="str">
        <f t="shared" si="2"/>
        <v/>
      </c>
      <c r="O11" s="281" t="str">
        <f t="shared" si="2"/>
        <v/>
      </c>
      <c r="P11" s="281" t="str">
        <f t="shared" si="2"/>
        <v/>
      </c>
      <c r="Q11" s="281" t="str">
        <f t="shared" si="2"/>
        <v/>
      </c>
      <c r="R11" s="281" t="str">
        <f t="shared" si="2"/>
        <v/>
      </c>
      <c r="S11" s="281" t="str">
        <f t="shared" si="2"/>
        <v/>
      </c>
      <c r="T11" s="281" t="str">
        <f t="shared" si="2"/>
        <v/>
      </c>
      <c r="U11" s="281" t="str">
        <f t="shared" si="2"/>
        <v/>
      </c>
      <c r="V11" s="281" t="str">
        <f t="shared" si="2"/>
        <v/>
      </c>
      <c r="W11" s="281" t="str">
        <f t="shared" si="2"/>
        <v/>
      </c>
      <c r="X11" s="281" t="str">
        <f t="shared" si="2"/>
        <v/>
      </c>
      <c r="Y11" s="281" t="str">
        <f t="shared" si="2"/>
        <v/>
      </c>
      <c r="Z11" s="281" t="str">
        <f t="shared" si="2"/>
        <v/>
      </c>
      <c r="AA11" s="281" t="str">
        <f t="shared" si="2"/>
        <v/>
      </c>
      <c r="AB11" s="281" t="str">
        <f t="shared" si="2"/>
        <v/>
      </c>
      <c r="AC11" s="281" t="str">
        <f t="shared" si="2"/>
        <v/>
      </c>
      <c r="AD11" s="281" t="str">
        <f t="shared" si="2"/>
        <v/>
      </c>
      <c r="AE11" s="281" t="str">
        <f t="shared" si="2"/>
        <v/>
      </c>
      <c r="AF11" s="281" t="str">
        <f t="shared" si="2"/>
        <v/>
      </c>
      <c r="AG11" s="281" t="str">
        <f t="shared" si="2"/>
        <v/>
      </c>
      <c r="AH11" s="281" t="str">
        <f t="shared" si="2"/>
        <v/>
      </c>
      <c r="AI11" s="281" t="str">
        <f t="shared" si="2"/>
        <v/>
      </c>
      <c r="AJ11" s="281" t="str">
        <f>IF(AJ4&lt;&gt;"",IF(AJ253=0,"CN=0!",IF(AJ253&lt;0,"CN&lt;0!","")),"")</f>
        <v/>
      </c>
      <c r="AK11" s="281" t="str">
        <f t="shared" ref="AK11:AM11" si="3">IF(AK4&lt;&gt;"",IF(AK253=0,"CN=0!",IF(AK253&lt;0,"CN&lt;0!","")),"")</f>
        <v/>
      </c>
      <c r="AL11" s="281" t="str">
        <f t="shared" si="3"/>
        <v/>
      </c>
      <c r="AM11" s="281" t="str">
        <f t="shared" si="3"/>
        <v/>
      </c>
      <c r="AN11" s="281"/>
      <c r="AO11" s="281"/>
      <c r="AP11" s="281"/>
      <c r="AQ11" s="281" t="str">
        <f>IF(AQ4&lt;&gt;"",IF(AQ253=0,"CN=0!",IF(AQ253&lt;0,"CN&lt;0!","")),"")</f>
        <v/>
      </c>
      <c r="AR11" s="281" t="str">
        <f t="shared" ref="AR11:AX11" si="4">IF(AR4&lt;&gt;"",IF(AR253=0,"CN=0!",IF(AR253&lt;0,"CN&lt;0!","")),"")</f>
        <v/>
      </c>
      <c r="AS11" s="281" t="str">
        <f t="shared" si="4"/>
        <v/>
      </c>
      <c r="AT11" s="281" t="str">
        <f t="shared" si="4"/>
        <v/>
      </c>
      <c r="AU11" s="281" t="str">
        <f t="shared" si="4"/>
        <v/>
      </c>
      <c r="AV11" s="281" t="str">
        <f t="shared" si="4"/>
        <v/>
      </c>
      <c r="AW11" s="281" t="str">
        <f t="shared" si="4"/>
        <v/>
      </c>
      <c r="AX11" s="281" t="str">
        <f t="shared" si="4"/>
        <v/>
      </c>
      <c r="AY11" s="281" t="str">
        <f>IF(OR(AY253&lt;0),"CN&lt;0!","")</f>
        <v/>
      </c>
      <c r="AZ11" s="281"/>
      <c r="BA11" s="281"/>
      <c r="BB11" s="281"/>
      <c r="BC11" s="281"/>
      <c r="BD11" s="281"/>
    </row>
    <row r="12" spans="1:58" s="24" customFormat="1" ht="56.25" x14ac:dyDescent="0.2">
      <c r="A12" s="282" t="s">
        <v>1424</v>
      </c>
      <c r="B12" s="187" t="s">
        <v>706</v>
      </c>
      <c r="C12" s="554" t="s">
        <v>717</v>
      </c>
      <c r="D12" s="554"/>
      <c r="E12" s="224" t="s">
        <v>924</v>
      </c>
      <c r="F12" s="224" t="s">
        <v>1059</v>
      </c>
      <c r="G12" s="224" t="s">
        <v>1058</v>
      </c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F12" s="202"/>
    </row>
    <row r="13" spans="1:58" s="45" customFormat="1" ht="15" x14ac:dyDescent="0.2">
      <c r="A13" s="284" t="s">
        <v>39</v>
      </c>
      <c r="B13" s="292" t="s">
        <v>1378</v>
      </c>
      <c r="C13" s="555" t="s">
        <v>1485</v>
      </c>
      <c r="D13" s="555"/>
      <c r="E13" s="285">
        <f>E14+E19</f>
        <v>0</v>
      </c>
      <c r="F13" s="285">
        <f t="shared" ref="F13:F76" si="5">SUM(H13:BD13)</f>
        <v>0</v>
      </c>
      <c r="G13" s="285">
        <f t="shared" ref="G13:G22" si="6">E13-F13</f>
        <v>0</v>
      </c>
      <c r="H13" s="286">
        <f t="shared" ref="H13:BD13" si="7">H14+H19</f>
        <v>0</v>
      </c>
      <c r="I13" s="286">
        <f t="shared" si="7"/>
        <v>0</v>
      </c>
      <c r="J13" s="286">
        <f t="shared" si="7"/>
        <v>0</v>
      </c>
      <c r="K13" s="286">
        <f t="shared" si="7"/>
        <v>0</v>
      </c>
      <c r="L13" s="286">
        <f t="shared" si="7"/>
        <v>0</v>
      </c>
      <c r="M13" s="286">
        <f t="shared" si="7"/>
        <v>0</v>
      </c>
      <c r="N13" s="286">
        <f t="shared" si="7"/>
        <v>0</v>
      </c>
      <c r="O13" s="286">
        <f t="shared" si="7"/>
        <v>0</v>
      </c>
      <c r="P13" s="286">
        <f t="shared" si="7"/>
        <v>0</v>
      </c>
      <c r="Q13" s="286">
        <f t="shared" si="7"/>
        <v>0</v>
      </c>
      <c r="R13" s="286">
        <f t="shared" si="7"/>
        <v>0</v>
      </c>
      <c r="S13" s="286">
        <f t="shared" si="7"/>
        <v>0</v>
      </c>
      <c r="T13" s="286">
        <f t="shared" si="7"/>
        <v>0</v>
      </c>
      <c r="U13" s="286">
        <f t="shared" si="7"/>
        <v>0</v>
      </c>
      <c r="V13" s="286">
        <f t="shared" si="7"/>
        <v>0</v>
      </c>
      <c r="W13" s="286">
        <f t="shared" si="7"/>
        <v>0</v>
      </c>
      <c r="X13" s="286">
        <f t="shared" si="7"/>
        <v>0</v>
      </c>
      <c r="Y13" s="286">
        <f t="shared" si="7"/>
        <v>0</v>
      </c>
      <c r="Z13" s="286">
        <f t="shared" si="7"/>
        <v>0</v>
      </c>
      <c r="AA13" s="286">
        <f t="shared" si="7"/>
        <v>0</v>
      </c>
      <c r="AB13" s="286">
        <f t="shared" si="7"/>
        <v>0</v>
      </c>
      <c r="AC13" s="286">
        <f t="shared" si="7"/>
        <v>0</v>
      </c>
      <c r="AD13" s="286">
        <f t="shared" si="7"/>
        <v>0</v>
      </c>
      <c r="AE13" s="286">
        <f t="shared" si="7"/>
        <v>0</v>
      </c>
      <c r="AF13" s="286">
        <f t="shared" si="7"/>
        <v>0</v>
      </c>
      <c r="AG13" s="286">
        <f t="shared" si="7"/>
        <v>0</v>
      </c>
      <c r="AH13" s="286">
        <f t="shared" si="7"/>
        <v>0</v>
      </c>
      <c r="AI13" s="286">
        <f t="shared" si="7"/>
        <v>0</v>
      </c>
      <c r="AJ13" s="286">
        <f t="shared" si="7"/>
        <v>0</v>
      </c>
      <c r="AK13" s="286">
        <f t="shared" si="7"/>
        <v>0</v>
      </c>
      <c r="AL13" s="286">
        <f t="shared" si="7"/>
        <v>0</v>
      </c>
      <c r="AM13" s="286">
        <f t="shared" si="7"/>
        <v>0</v>
      </c>
      <c r="AN13" s="286">
        <f t="shared" si="7"/>
        <v>0</v>
      </c>
      <c r="AO13" s="286">
        <f t="shared" ref="AO13" si="8">AO14+AO19</f>
        <v>0</v>
      </c>
      <c r="AP13" s="286">
        <f t="shared" si="7"/>
        <v>0</v>
      </c>
      <c r="AQ13" s="286">
        <f t="shared" si="7"/>
        <v>0</v>
      </c>
      <c r="AR13" s="286">
        <f t="shared" si="7"/>
        <v>0</v>
      </c>
      <c r="AS13" s="286">
        <f t="shared" si="7"/>
        <v>0</v>
      </c>
      <c r="AT13" s="286">
        <f t="shared" si="7"/>
        <v>0</v>
      </c>
      <c r="AU13" s="286">
        <f t="shared" si="7"/>
        <v>0</v>
      </c>
      <c r="AV13" s="286">
        <f t="shared" si="7"/>
        <v>0</v>
      </c>
      <c r="AW13" s="286">
        <f t="shared" si="7"/>
        <v>0</v>
      </c>
      <c r="AX13" s="286">
        <f t="shared" si="7"/>
        <v>0</v>
      </c>
      <c r="AY13" s="286">
        <f t="shared" si="7"/>
        <v>0</v>
      </c>
      <c r="AZ13" s="286">
        <f t="shared" si="7"/>
        <v>0</v>
      </c>
      <c r="BA13" s="286">
        <f t="shared" si="7"/>
        <v>0</v>
      </c>
      <c r="BB13" s="286">
        <f t="shared" si="7"/>
        <v>0</v>
      </c>
      <c r="BC13" s="286">
        <f t="shared" si="7"/>
        <v>0</v>
      </c>
      <c r="BD13" s="286">
        <f t="shared" si="7"/>
        <v>0</v>
      </c>
      <c r="BF13" s="202"/>
    </row>
    <row r="14" spans="1:58" s="13" customFormat="1" ht="15" x14ac:dyDescent="0.25">
      <c r="A14" s="284" t="s">
        <v>39</v>
      </c>
      <c r="B14" s="292" t="s">
        <v>737</v>
      </c>
      <c r="C14" s="556" t="s">
        <v>541</v>
      </c>
      <c r="D14" s="557"/>
      <c r="E14" s="285">
        <f>E15+E16+E18</f>
        <v>0</v>
      </c>
      <c r="F14" s="285">
        <f t="shared" si="5"/>
        <v>0</v>
      </c>
      <c r="G14" s="285">
        <f t="shared" si="6"/>
        <v>0</v>
      </c>
      <c r="H14" s="286">
        <f>SUM(H15:H18)</f>
        <v>0</v>
      </c>
      <c r="I14" s="286">
        <f t="shared" ref="I14:BD14" si="9">SUM(I15:I18)</f>
        <v>0</v>
      </c>
      <c r="J14" s="286">
        <f t="shared" si="9"/>
        <v>0</v>
      </c>
      <c r="K14" s="286">
        <f t="shared" si="9"/>
        <v>0</v>
      </c>
      <c r="L14" s="286">
        <f t="shared" si="9"/>
        <v>0</v>
      </c>
      <c r="M14" s="286">
        <f t="shared" si="9"/>
        <v>0</v>
      </c>
      <c r="N14" s="286">
        <f t="shared" si="9"/>
        <v>0</v>
      </c>
      <c r="O14" s="286">
        <f t="shared" si="9"/>
        <v>0</v>
      </c>
      <c r="P14" s="286">
        <f t="shared" si="9"/>
        <v>0</v>
      </c>
      <c r="Q14" s="286">
        <f t="shared" si="9"/>
        <v>0</v>
      </c>
      <c r="R14" s="286">
        <f t="shared" si="9"/>
        <v>0</v>
      </c>
      <c r="S14" s="286">
        <f t="shared" si="9"/>
        <v>0</v>
      </c>
      <c r="T14" s="286">
        <f t="shared" si="9"/>
        <v>0</v>
      </c>
      <c r="U14" s="286">
        <f t="shared" si="9"/>
        <v>0</v>
      </c>
      <c r="V14" s="286">
        <f t="shared" si="9"/>
        <v>0</v>
      </c>
      <c r="W14" s="286">
        <f t="shared" si="9"/>
        <v>0</v>
      </c>
      <c r="X14" s="286">
        <f t="shared" si="9"/>
        <v>0</v>
      </c>
      <c r="Y14" s="286">
        <f t="shared" si="9"/>
        <v>0</v>
      </c>
      <c r="Z14" s="286">
        <f t="shared" si="9"/>
        <v>0</v>
      </c>
      <c r="AA14" s="286">
        <f t="shared" si="9"/>
        <v>0</v>
      </c>
      <c r="AB14" s="286">
        <f t="shared" si="9"/>
        <v>0</v>
      </c>
      <c r="AC14" s="286">
        <f t="shared" si="9"/>
        <v>0</v>
      </c>
      <c r="AD14" s="286">
        <f t="shared" si="9"/>
        <v>0</v>
      </c>
      <c r="AE14" s="286">
        <f t="shared" si="9"/>
        <v>0</v>
      </c>
      <c r="AF14" s="286">
        <f t="shared" si="9"/>
        <v>0</v>
      </c>
      <c r="AG14" s="286">
        <f t="shared" si="9"/>
        <v>0</v>
      </c>
      <c r="AH14" s="286">
        <f t="shared" si="9"/>
        <v>0</v>
      </c>
      <c r="AI14" s="286">
        <f t="shared" si="9"/>
        <v>0</v>
      </c>
      <c r="AJ14" s="286">
        <f t="shared" si="9"/>
        <v>0</v>
      </c>
      <c r="AK14" s="286">
        <f t="shared" si="9"/>
        <v>0</v>
      </c>
      <c r="AL14" s="286">
        <f t="shared" si="9"/>
        <v>0</v>
      </c>
      <c r="AM14" s="286">
        <f t="shared" si="9"/>
        <v>0</v>
      </c>
      <c r="AN14" s="286">
        <f t="shared" si="9"/>
        <v>0</v>
      </c>
      <c r="AO14" s="286">
        <f t="shared" si="9"/>
        <v>0</v>
      </c>
      <c r="AP14" s="286">
        <f t="shared" si="9"/>
        <v>0</v>
      </c>
      <c r="AQ14" s="286">
        <f t="shared" si="9"/>
        <v>0</v>
      </c>
      <c r="AR14" s="286">
        <f t="shared" si="9"/>
        <v>0</v>
      </c>
      <c r="AS14" s="286">
        <f t="shared" si="9"/>
        <v>0</v>
      </c>
      <c r="AT14" s="286">
        <f t="shared" si="9"/>
        <v>0</v>
      </c>
      <c r="AU14" s="286">
        <f t="shared" si="9"/>
        <v>0</v>
      </c>
      <c r="AV14" s="286">
        <f t="shared" si="9"/>
        <v>0</v>
      </c>
      <c r="AW14" s="286">
        <f t="shared" si="9"/>
        <v>0</v>
      </c>
      <c r="AX14" s="286">
        <f t="shared" si="9"/>
        <v>0</v>
      </c>
      <c r="AY14" s="286">
        <f t="shared" si="9"/>
        <v>0</v>
      </c>
      <c r="AZ14" s="286">
        <f t="shared" si="9"/>
        <v>0</v>
      </c>
      <c r="BA14" s="286">
        <f t="shared" si="9"/>
        <v>0</v>
      </c>
      <c r="BB14" s="286">
        <f t="shared" si="9"/>
        <v>0</v>
      </c>
      <c r="BC14" s="286">
        <f t="shared" si="9"/>
        <v>0</v>
      </c>
      <c r="BD14" s="286">
        <f t="shared" si="9"/>
        <v>0</v>
      </c>
      <c r="BF14" s="202"/>
    </row>
    <row r="15" spans="1:58" s="13" customFormat="1" ht="15" x14ac:dyDescent="0.25">
      <c r="A15" s="284" t="s">
        <v>1423</v>
      </c>
      <c r="B15" s="287" t="s">
        <v>1417</v>
      </c>
      <c r="C15" s="558" t="s">
        <v>1386</v>
      </c>
      <c r="D15" s="557"/>
      <c r="E15" s="288">
        <f>IF(Identification!$C$19="OUI",IF(AND($A$9="cpte_CN",$A15="cpte_CN"),SUMIF(CRP!$A$12:$A$412,B15,CRP!$L$12:$L$412),SUMIF(CRP!$B$12:$B$412,B15,CRP!$L$12:$L$412)),0)</f>
        <v>0</v>
      </c>
      <c r="F15" s="288">
        <f t="shared" si="5"/>
        <v>0</v>
      </c>
      <c r="G15" s="288">
        <f>E15-F15</f>
        <v>0</v>
      </c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90"/>
      <c r="AI15" s="290"/>
      <c r="AJ15" s="289"/>
      <c r="AK15" s="289"/>
      <c r="AL15" s="289"/>
      <c r="AM15" s="289"/>
      <c r="AN15" s="289"/>
      <c r="AO15" s="290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F15" s="202"/>
    </row>
    <row r="16" spans="1:58" s="13" customFormat="1" ht="15" x14ac:dyDescent="0.25">
      <c r="A16" s="284" t="s">
        <v>1423</v>
      </c>
      <c r="B16" s="287" t="s">
        <v>1418</v>
      </c>
      <c r="C16" s="558" t="s">
        <v>1563</v>
      </c>
      <c r="D16" s="557"/>
      <c r="E16" s="560">
        <f>IF(Identification!$C$19="OUI",IF(AND($A$9="cpte_CN",$A16="cpte_CN"),SUMIF(CRP!$A$12:$A$412,"pm_remu",CRP!$L$12:$L$412),SUMIF(CRP!$B$12:$B$412,"pm_remu",CRP!$L$12:$L$412)),0)</f>
        <v>0</v>
      </c>
      <c r="F16" s="288">
        <f t="shared" si="5"/>
        <v>0</v>
      </c>
      <c r="G16" s="560">
        <f>E16-(F16+F17)</f>
        <v>0</v>
      </c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90"/>
      <c r="AI16" s="290"/>
      <c r="AJ16" s="289"/>
      <c r="AK16" s="289"/>
      <c r="AL16" s="289"/>
      <c r="AM16" s="289"/>
      <c r="AN16" s="289"/>
      <c r="AO16" s="290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F16" s="202"/>
    </row>
    <row r="17" spans="1:58" s="29" customFormat="1" ht="15" x14ac:dyDescent="0.25">
      <c r="A17" s="284" t="s">
        <v>1423</v>
      </c>
      <c r="B17" s="287" t="s">
        <v>1419</v>
      </c>
      <c r="C17" s="558" t="s">
        <v>1564</v>
      </c>
      <c r="D17" s="557"/>
      <c r="E17" s="560"/>
      <c r="F17" s="288">
        <f t="shared" si="5"/>
        <v>0</v>
      </c>
      <c r="G17" s="560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90"/>
      <c r="AI17" s="290"/>
      <c r="AJ17" s="289"/>
      <c r="AK17" s="289"/>
      <c r="AL17" s="289"/>
      <c r="AM17" s="289"/>
      <c r="AN17" s="289"/>
      <c r="AO17" s="290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F17" s="202"/>
    </row>
    <row r="18" spans="1:58" s="29" customFormat="1" ht="15" x14ac:dyDescent="0.25">
      <c r="A18" s="284" t="s">
        <v>1423</v>
      </c>
      <c r="B18" s="287">
        <v>64725</v>
      </c>
      <c r="C18" s="558" t="s">
        <v>1439</v>
      </c>
      <c r="D18" s="557"/>
      <c r="E18" s="288">
        <f>IF(Identification!$C$19="OUI",IF(AND($A$9="cpte_CN",$A18="cpte_CN"),SUMIF(CRP!$A$12:$A$412,B18,CRP!$L$12:$L$412),SUMIF(CRP!$B$12:$B$412,B18,CRP!$L$12:$L$412)),0)</f>
        <v>0</v>
      </c>
      <c r="F18" s="288">
        <f t="shared" si="5"/>
        <v>0</v>
      </c>
      <c r="G18" s="288">
        <f t="shared" si="6"/>
        <v>0</v>
      </c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1">
        <f>IF(Y$254=1,$E18,0)</f>
        <v>0</v>
      </c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F18" s="202"/>
    </row>
    <row r="19" spans="1:58" s="13" customFormat="1" ht="15" x14ac:dyDescent="0.25">
      <c r="A19" s="284" t="s">
        <v>39</v>
      </c>
      <c r="B19" s="292" t="s">
        <v>738</v>
      </c>
      <c r="C19" s="561" t="s">
        <v>542</v>
      </c>
      <c r="D19" s="557"/>
      <c r="E19" s="285">
        <f>E20+E21+E22</f>
        <v>0</v>
      </c>
      <c r="F19" s="285">
        <f t="shared" si="5"/>
        <v>0</v>
      </c>
      <c r="G19" s="285">
        <f t="shared" si="6"/>
        <v>0</v>
      </c>
      <c r="H19" s="286">
        <f>SUM(H20:H22)</f>
        <v>0</v>
      </c>
      <c r="I19" s="286">
        <f t="shared" ref="I19:BD19" si="10">SUM(I20:I22)</f>
        <v>0</v>
      </c>
      <c r="J19" s="286">
        <f t="shared" si="10"/>
        <v>0</v>
      </c>
      <c r="K19" s="286">
        <f t="shared" si="10"/>
        <v>0</v>
      </c>
      <c r="L19" s="286">
        <f t="shared" si="10"/>
        <v>0</v>
      </c>
      <c r="M19" s="286">
        <f t="shared" si="10"/>
        <v>0</v>
      </c>
      <c r="N19" s="286">
        <f t="shared" si="10"/>
        <v>0</v>
      </c>
      <c r="O19" s="286">
        <f t="shared" si="10"/>
        <v>0</v>
      </c>
      <c r="P19" s="286">
        <f t="shared" si="10"/>
        <v>0</v>
      </c>
      <c r="Q19" s="286">
        <f t="shared" si="10"/>
        <v>0</v>
      </c>
      <c r="R19" s="286">
        <f t="shared" si="10"/>
        <v>0</v>
      </c>
      <c r="S19" s="286">
        <f t="shared" si="10"/>
        <v>0</v>
      </c>
      <c r="T19" s="286">
        <f t="shared" si="10"/>
        <v>0</v>
      </c>
      <c r="U19" s="286">
        <f t="shared" si="10"/>
        <v>0</v>
      </c>
      <c r="V19" s="286">
        <f t="shared" si="10"/>
        <v>0</v>
      </c>
      <c r="W19" s="286">
        <f t="shared" si="10"/>
        <v>0</v>
      </c>
      <c r="X19" s="286">
        <f t="shared" si="10"/>
        <v>0</v>
      </c>
      <c r="Y19" s="286">
        <f t="shared" si="10"/>
        <v>0</v>
      </c>
      <c r="Z19" s="286">
        <f t="shared" si="10"/>
        <v>0</v>
      </c>
      <c r="AA19" s="286">
        <f t="shared" si="10"/>
        <v>0</v>
      </c>
      <c r="AB19" s="286">
        <f t="shared" si="10"/>
        <v>0</v>
      </c>
      <c r="AC19" s="286">
        <f t="shared" si="10"/>
        <v>0</v>
      </c>
      <c r="AD19" s="286">
        <f t="shared" si="10"/>
        <v>0</v>
      </c>
      <c r="AE19" s="286">
        <f t="shared" si="10"/>
        <v>0</v>
      </c>
      <c r="AF19" s="286">
        <f t="shared" si="10"/>
        <v>0</v>
      </c>
      <c r="AG19" s="286">
        <f t="shared" si="10"/>
        <v>0</v>
      </c>
      <c r="AH19" s="286">
        <f t="shared" si="10"/>
        <v>0</v>
      </c>
      <c r="AI19" s="286">
        <f t="shared" si="10"/>
        <v>0</v>
      </c>
      <c r="AJ19" s="286">
        <f t="shared" si="10"/>
        <v>0</v>
      </c>
      <c r="AK19" s="286">
        <f t="shared" si="10"/>
        <v>0</v>
      </c>
      <c r="AL19" s="286">
        <f t="shared" si="10"/>
        <v>0</v>
      </c>
      <c r="AM19" s="286">
        <f t="shared" si="10"/>
        <v>0</v>
      </c>
      <c r="AN19" s="286">
        <f t="shared" si="10"/>
        <v>0</v>
      </c>
      <c r="AO19" s="286">
        <f t="shared" si="10"/>
        <v>0</v>
      </c>
      <c r="AP19" s="286">
        <f t="shared" si="10"/>
        <v>0</v>
      </c>
      <c r="AQ19" s="286">
        <f t="shared" si="10"/>
        <v>0</v>
      </c>
      <c r="AR19" s="286">
        <f t="shared" si="10"/>
        <v>0</v>
      </c>
      <c r="AS19" s="286">
        <f t="shared" si="10"/>
        <v>0</v>
      </c>
      <c r="AT19" s="286">
        <f t="shared" si="10"/>
        <v>0</v>
      </c>
      <c r="AU19" s="286">
        <f t="shared" si="10"/>
        <v>0</v>
      </c>
      <c r="AV19" s="286">
        <f t="shared" si="10"/>
        <v>0</v>
      </c>
      <c r="AW19" s="286">
        <f t="shared" si="10"/>
        <v>0</v>
      </c>
      <c r="AX19" s="286">
        <f t="shared" si="10"/>
        <v>0</v>
      </c>
      <c r="AY19" s="286">
        <f t="shared" si="10"/>
        <v>0</v>
      </c>
      <c r="AZ19" s="286">
        <f t="shared" si="10"/>
        <v>0</v>
      </c>
      <c r="BA19" s="286">
        <f t="shared" si="10"/>
        <v>0</v>
      </c>
      <c r="BB19" s="286">
        <f t="shared" si="10"/>
        <v>0</v>
      </c>
      <c r="BC19" s="286">
        <f t="shared" si="10"/>
        <v>0</v>
      </c>
      <c r="BD19" s="286">
        <f t="shared" si="10"/>
        <v>0</v>
      </c>
      <c r="BF19" s="202"/>
    </row>
    <row r="20" spans="1:58" s="13" customFormat="1" ht="15" x14ac:dyDescent="0.25">
      <c r="A20" s="284" t="s">
        <v>1423</v>
      </c>
      <c r="B20" s="287" t="s">
        <v>1422</v>
      </c>
      <c r="C20" s="558" t="s">
        <v>1387</v>
      </c>
      <c r="D20" s="557"/>
      <c r="E20" s="288">
        <f>IF(Identification!C19="OUI",IF(AND($A$9="cpte_CN",$A20="cpte_CN"),SUMIF(CRP!$A$12:$A$412,B20,CRP!$L$12:$L$412),SUMIF(CRP!$B$12:$B$412,B20,CRP!$L$12:$L$412)),0)</f>
        <v>0</v>
      </c>
      <c r="F20" s="288">
        <f t="shared" si="5"/>
        <v>0</v>
      </c>
      <c r="G20" s="288">
        <f t="shared" si="6"/>
        <v>0</v>
      </c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90"/>
      <c r="AI20" s="290"/>
      <c r="AJ20" s="289"/>
      <c r="AK20" s="289"/>
      <c r="AL20" s="289"/>
      <c r="AM20" s="289"/>
      <c r="AN20" s="289"/>
      <c r="AO20" s="290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F20" s="202"/>
    </row>
    <row r="21" spans="1:58" s="13" customFormat="1" ht="15" x14ac:dyDescent="0.25">
      <c r="A21" s="284" t="s">
        <v>1423</v>
      </c>
      <c r="B21" s="287" t="s">
        <v>1420</v>
      </c>
      <c r="C21" s="558" t="s">
        <v>1388</v>
      </c>
      <c r="D21" s="557"/>
      <c r="E21" s="288">
        <f>IF(Identification!C19="OUI",IF(AND($A$9="cpte_CN",$A21="cpte_CN"),SUMIF(CRP!$A$12:$A$412,B21,CRP!$L$12:$L$412),SUMIF(CRP!$B$12:$B$412,B21,CRP!$L$12:$L$412)),0)</f>
        <v>0</v>
      </c>
      <c r="F21" s="288">
        <f t="shared" si="5"/>
        <v>0</v>
      </c>
      <c r="G21" s="288">
        <f t="shared" si="6"/>
        <v>0</v>
      </c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90"/>
      <c r="AI21" s="290"/>
      <c r="AJ21" s="289"/>
      <c r="AK21" s="289"/>
      <c r="AL21" s="289"/>
      <c r="AM21" s="289"/>
      <c r="AN21" s="289"/>
      <c r="AO21" s="290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F21" s="202"/>
    </row>
    <row r="22" spans="1:58" s="29" customFormat="1" ht="15" x14ac:dyDescent="0.25">
      <c r="A22" s="284" t="s">
        <v>1423</v>
      </c>
      <c r="B22" s="287">
        <v>64715</v>
      </c>
      <c r="C22" s="558" t="s">
        <v>1440</v>
      </c>
      <c r="D22" s="557"/>
      <c r="E22" s="288">
        <f>IF(Identification!C19="OUI",IF(AND($A$9="cpte_CN",$A22="cpte_CN"),SUMIF(CRP!$A$12:$A$412,B22,CRP!$L$12:$L$412),SUMIF(CRP!$B$12:$B$412,B22,CRP!$L$12:$L$412)),0)</f>
        <v>0</v>
      </c>
      <c r="F22" s="288">
        <f t="shared" si="5"/>
        <v>0</v>
      </c>
      <c r="G22" s="288">
        <f t="shared" si="6"/>
        <v>0</v>
      </c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1">
        <f>IF(Y$254=1,$E22,0)</f>
        <v>0</v>
      </c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F22" s="202"/>
    </row>
    <row r="23" spans="1:58" s="25" customFormat="1" ht="15" x14ac:dyDescent="0.25">
      <c r="A23" s="292" t="s">
        <v>1381</v>
      </c>
      <c r="B23" s="292" t="s">
        <v>739</v>
      </c>
      <c r="C23" s="559" t="s">
        <v>1455</v>
      </c>
      <c r="D23" s="557"/>
      <c r="E23" s="285">
        <f>IF(Identification!C19="OUI",IF(AND($A$9="cpte_CN",$A23="cpte_CN"),SUMIF(CRP!$A$12:$A$412,B23,CRP!$L$12:$L$412),SUMIF(CRP!$B$12:$B$412,B23,CRP!$L$12:$L$412)),0)</f>
        <v>0</v>
      </c>
      <c r="F23" s="285">
        <f t="shared" si="5"/>
        <v>0</v>
      </c>
      <c r="G23" s="285">
        <f>E23-F23</f>
        <v>0</v>
      </c>
      <c r="H23" s="286">
        <f t="shared" ref="H23:BD23" si="11">SUM(H24:H55)</f>
        <v>0</v>
      </c>
      <c r="I23" s="286">
        <f t="shared" si="11"/>
        <v>0</v>
      </c>
      <c r="J23" s="286">
        <f t="shared" si="11"/>
        <v>0</v>
      </c>
      <c r="K23" s="286">
        <f t="shared" si="11"/>
        <v>0</v>
      </c>
      <c r="L23" s="286">
        <f t="shared" si="11"/>
        <v>0</v>
      </c>
      <c r="M23" s="286">
        <f t="shared" si="11"/>
        <v>0</v>
      </c>
      <c r="N23" s="286">
        <f t="shared" si="11"/>
        <v>0</v>
      </c>
      <c r="O23" s="286">
        <f t="shared" si="11"/>
        <v>0</v>
      </c>
      <c r="P23" s="286">
        <f t="shared" si="11"/>
        <v>0</v>
      </c>
      <c r="Q23" s="286">
        <f t="shared" si="11"/>
        <v>0</v>
      </c>
      <c r="R23" s="286">
        <f t="shared" si="11"/>
        <v>0</v>
      </c>
      <c r="S23" s="286">
        <f t="shared" si="11"/>
        <v>0</v>
      </c>
      <c r="T23" s="286">
        <f t="shared" si="11"/>
        <v>0</v>
      </c>
      <c r="U23" s="286">
        <f t="shared" si="11"/>
        <v>0</v>
      </c>
      <c r="V23" s="286">
        <f t="shared" si="11"/>
        <v>0</v>
      </c>
      <c r="W23" s="286">
        <f t="shared" si="11"/>
        <v>0</v>
      </c>
      <c r="X23" s="286">
        <f t="shared" si="11"/>
        <v>0</v>
      </c>
      <c r="Y23" s="286">
        <f t="shared" si="11"/>
        <v>0</v>
      </c>
      <c r="Z23" s="286">
        <f t="shared" si="11"/>
        <v>0</v>
      </c>
      <c r="AA23" s="286">
        <f t="shared" si="11"/>
        <v>0</v>
      </c>
      <c r="AB23" s="286">
        <f t="shared" si="11"/>
        <v>0</v>
      </c>
      <c r="AC23" s="286">
        <f t="shared" si="11"/>
        <v>0</v>
      </c>
      <c r="AD23" s="286">
        <f t="shared" si="11"/>
        <v>0</v>
      </c>
      <c r="AE23" s="286">
        <f t="shared" si="11"/>
        <v>0</v>
      </c>
      <c r="AF23" s="286">
        <f t="shared" si="11"/>
        <v>0</v>
      </c>
      <c r="AG23" s="286">
        <f t="shared" si="11"/>
        <v>0</v>
      </c>
      <c r="AH23" s="286">
        <f t="shared" si="11"/>
        <v>0</v>
      </c>
      <c r="AI23" s="286">
        <f t="shared" si="11"/>
        <v>0</v>
      </c>
      <c r="AJ23" s="286">
        <f t="shared" si="11"/>
        <v>0</v>
      </c>
      <c r="AK23" s="286">
        <f t="shared" si="11"/>
        <v>0</v>
      </c>
      <c r="AL23" s="286">
        <f t="shared" si="11"/>
        <v>0</v>
      </c>
      <c r="AM23" s="286">
        <f t="shared" si="11"/>
        <v>0</v>
      </c>
      <c r="AN23" s="286">
        <f t="shared" si="11"/>
        <v>0</v>
      </c>
      <c r="AO23" s="286">
        <f t="shared" ref="AO23" si="12">SUM(AO24:AO55)</f>
        <v>0</v>
      </c>
      <c r="AP23" s="286">
        <f t="shared" si="11"/>
        <v>0</v>
      </c>
      <c r="AQ23" s="286">
        <f t="shared" si="11"/>
        <v>0</v>
      </c>
      <c r="AR23" s="286">
        <f t="shared" si="11"/>
        <v>0</v>
      </c>
      <c r="AS23" s="286">
        <f t="shared" si="11"/>
        <v>0</v>
      </c>
      <c r="AT23" s="286">
        <f t="shared" si="11"/>
        <v>0</v>
      </c>
      <c r="AU23" s="303">
        <f t="shared" si="11"/>
        <v>0</v>
      </c>
      <c r="AV23" s="303">
        <f t="shared" si="11"/>
        <v>0</v>
      </c>
      <c r="AW23" s="303">
        <f t="shared" si="11"/>
        <v>0</v>
      </c>
      <c r="AX23" s="303">
        <f t="shared" si="11"/>
        <v>0</v>
      </c>
      <c r="AY23" s="303">
        <f t="shared" si="11"/>
        <v>0</v>
      </c>
      <c r="AZ23" s="303">
        <f t="shared" si="11"/>
        <v>0</v>
      </c>
      <c r="BA23" s="303">
        <f t="shared" si="11"/>
        <v>0</v>
      </c>
      <c r="BB23" s="303">
        <f t="shared" si="11"/>
        <v>0</v>
      </c>
      <c r="BC23" s="303">
        <f t="shared" si="11"/>
        <v>0</v>
      </c>
      <c r="BD23" s="303">
        <f t="shared" si="11"/>
        <v>0</v>
      </c>
      <c r="BF23" s="202"/>
    </row>
    <row r="24" spans="1:58" s="25" customFormat="1" ht="24.75" customHeight="1" x14ac:dyDescent="0.25">
      <c r="A24" s="292" t="s">
        <v>1382</v>
      </c>
      <c r="B24" s="295">
        <v>6011</v>
      </c>
      <c r="C24" s="558" t="s">
        <v>944</v>
      </c>
      <c r="D24" s="557"/>
      <c r="E24" s="288">
        <f>IF(Identification!$C$19="OUI",IF(AND($A$9="cpte_CN",$A24="cpte_CN"),SUMIF(CRP!$A$12:$A$412,B24,CRP!$L$12:$L$412),SUMIF(CRP!$B$12:$B$412,B24,CRP!$L$12:$L$412)),0)</f>
        <v>0</v>
      </c>
      <c r="F24" s="288">
        <f t="shared" si="5"/>
        <v>0</v>
      </c>
      <c r="G24" s="288">
        <f>E24-F24</f>
        <v>0</v>
      </c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290"/>
      <c r="AI24" s="290"/>
      <c r="AJ24" s="302"/>
      <c r="AK24" s="302"/>
      <c r="AL24" s="302"/>
      <c r="AM24" s="302"/>
      <c r="AN24" s="302"/>
      <c r="AO24" s="290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F24" s="202"/>
    </row>
    <row r="25" spans="1:58" s="25" customFormat="1" ht="24.75" customHeight="1" x14ac:dyDescent="0.25">
      <c r="A25" s="292" t="s">
        <v>1382</v>
      </c>
      <c r="B25" s="295">
        <v>60211</v>
      </c>
      <c r="C25" s="558" t="s">
        <v>903</v>
      </c>
      <c r="D25" s="557"/>
      <c r="E25" s="288">
        <f>IF(Identification!$C$19="OUI",IF(AND($A$9="cpte_CN",$A25="cpte_CN"),SUMIF(CRP!$A$12:$A$412,B25,CRP!$L$12:$L$412),SUMIF(CRP!$B$12:$B$412,B25,CRP!$L$12:$L$412)),0)</f>
        <v>0</v>
      </c>
      <c r="F25" s="288">
        <f t="shared" si="5"/>
        <v>0</v>
      </c>
      <c r="G25" s="288">
        <f t="shared" ref="G25:G86" si="13">E25-F25</f>
        <v>0</v>
      </c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290"/>
      <c r="AI25" s="290"/>
      <c r="AJ25" s="302"/>
      <c r="AK25" s="302"/>
      <c r="AL25" s="302"/>
      <c r="AM25" s="302"/>
      <c r="AN25" s="302"/>
      <c r="AO25" s="290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F25" s="202"/>
    </row>
    <row r="26" spans="1:58" s="25" customFormat="1" ht="24.75" customHeight="1" x14ac:dyDescent="0.25">
      <c r="A26" s="292" t="s">
        <v>1382</v>
      </c>
      <c r="B26" s="295">
        <v>60212</v>
      </c>
      <c r="C26" s="558" t="s">
        <v>904</v>
      </c>
      <c r="D26" s="557"/>
      <c r="E26" s="288">
        <f>IF(Identification!$C$19="OUI",IF(AND($A$9="cpte_CN",$A26="cpte_CN"),SUMIF(CRP!$A$12:$A$412,B26,CRP!$L$12:$L$412),SUMIF(CRP!$B$12:$B$412,B26,CRP!$L$12:$L$412)),0)</f>
        <v>0</v>
      </c>
      <c r="F26" s="288">
        <f t="shared" si="5"/>
        <v>0</v>
      </c>
      <c r="G26" s="288">
        <f t="shared" si="13"/>
        <v>0</v>
      </c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290"/>
      <c r="AI26" s="290"/>
      <c r="AJ26" s="302"/>
      <c r="AK26" s="302"/>
      <c r="AL26" s="302"/>
      <c r="AM26" s="302"/>
      <c r="AN26" s="302"/>
      <c r="AO26" s="290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F26" s="202"/>
    </row>
    <row r="27" spans="1:58" s="25" customFormat="1" ht="15" x14ac:dyDescent="0.25">
      <c r="A27" s="292" t="s">
        <v>1382</v>
      </c>
      <c r="B27" s="295">
        <v>60213</v>
      </c>
      <c r="C27" s="558" t="s">
        <v>905</v>
      </c>
      <c r="D27" s="557"/>
      <c r="E27" s="288">
        <f>IF(Identification!$C$19="OUI",IF(AND($A$9="cpte_CN",$A27="cpte_CN"),SUMIF(CRP!$A$12:$A$412,B27,CRP!$L$12:$L$412),SUMIF(CRP!$B$12:$B$412,B27,CRP!$L$12:$L$412)),0)</f>
        <v>0</v>
      </c>
      <c r="F27" s="288">
        <f t="shared" si="5"/>
        <v>0</v>
      </c>
      <c r="G27" s="288">
        <f t="shared" si="13"/>
        <v>0</v>
      </c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290"/>
      <c r="AI27" s="290"/>
      <c r="AJ27" s="302"/>
      <c r="AK27" s="302"/>
      <c r="AL27" s="302"/>
      <c r="AM27" s="302"/>
      <c r="AN27" s="302"/>
      <c r="AO27" s="29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F27" s="202"/>
    </row>
    <row r="28" spans="1:58" s="25" customFormat="1" ht="15" x14ac:dyDescent="0.25">
      <c r="A28" s="292" t="s">
        <v>1382</v>
      </c>
      <c r="B28" s="295">
        <v>60215</v>
      </c>
      <c r="C28" s="558" t="s">
        <v>906</v>
      </c>
      <c r="D28" s="557"/>
      <c r="E28" s="288">
        <f>IF(Identification!$C$19="OUI",IF(AND($A$9="cpte_CN",$A28="cpte_CN"),SUMIF(CRP!$A$12:$A$412,B28,CRP!$L$12:$L$412),SUMIF(CRP!$B$12:$B$412,B28,CRP!$L$12:$L$412)),0)</f>
        <v>0</v>
      </c>
      <c r="F28" s="288">
        <f t="shared" si="5"/>
        <v>0</v>
      </c>
      <c r="G28" s="288">
        <f t="shared" si="13"/>
        <v>0</v>
      </c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290"/>
      <c r="AI28" s="290"/>
      <c r="AJ28" s="302"/>
      <c r="AK28" s="302"/>
      <c r="AL28" s="302"/>
      <c r="AM28" s="302"/>
      <c r="AN28" s="302"/>
      <c r="AO28" s="290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F28" s="202"/>
    </row>
    <row r="29" spans="1:58" s="25" customFormat="1" ht="15" x14ac:dyDescent="0.25">
      <c r="A29" s="292" t="s">
        <v>1382</v>
      </c>
      <c r="B29" s="295">
        <v>60216</v>
      </c>
      <c r="C29" s="558" t="s">
        <v>907</v>
      </c>
      <c r="D29" s="557"/>
      <c r="E29" s="288">
        <f>IF(Identification!$C$19="OUI",IF(AND($A$9="cpte_CN",$A29="cpte_CN"),SUMIF(CRP!$A$12:$A$412,B29,CRP!$L$12:$L$412),SUMIF(CRP!$B$12:$B$412,B29,CRP!$L$12:$L$412)),0)</f>
        <v>0</v>
      </c>
      <c r="F29" s="288">
        <f t="shared" si="5"/>
        <v>0</v>
      </c>
      <c r="G29" s="288">
        <f t="shared" si="13"/>
        <v>0</v>
      </c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290"/>
      <c r="AI29" s="290"/>
      <c r="AJ29" s="302"/>
      <c r="AK29" s="302"/>
      <c r="AL29" s="302"/>
      <c r="AM29" s="302"/>
      <c r="AN29" s="302"/>
      <c r="AO29" s="290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F29" s="202"/>
    </row>
    <row r="30" spans="1:58" s="25" customFormat="1" ht="24.75" customHeight="1" x14ac:dyDescent="0.25">
      <c r="A30" s="292" t="s">
        <v>1382</v>
      </c>
      <c r="B30" s="295" t="s">
        <v>1404</v>
      </c>
      <c r="C30" s="558" t="s">
        <v>1407</v>
      </c>
      <c r="D30" s="557"/>
      <c r="E30" s="288">
        <f>IF(Identification!$C$19="OUI",IF(AND($A$9="cpte_CN",$A30="cpte_CN"),SUMIF(CRP!$A$12:$A$412,B30,CRP!$L$12:$L$412),SUMIF(CRP!$B$12:$B$412,B30,CRP!$L$12:$L$412)),0)</f>
        <v>0</v>
      </c>
      <c r="F30" s="288">
        <f t="shared" si="5"/>
        <v>0</v>
      </c>
      <c r="G30" s="288">
        <f t="shared" si="13"/>
        <v>0</v>
      </c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290"/>
      <c r="AI30" s="290"/>
      <c r="AJ30" s="302"/>
      <c r="AK30" s="302"/>
      <c r="AL30" s="302"/>
      <c r="AM30" s="302"/>
      <c r="AN30" s="302"/>
      <c r="AO30" s="290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F30" s="202"/>
    </row>
    <row r="31" spans="1:58" s="25" customFormat="1" ht="46.5" customHeight="1" x14ac:dyDescent="0.25">
      <c r="A31" s="292" t="s">
        <v>1382</v>
      </c>
      <c r="B31" s="295" t="s">
        <v>1405</v>
      </c>
      <c r="C31" s="558" t="s">
        <v>1416</v>
      </c>
      <c r="D31" s="557"/>
      <c r="E31" s="288">
        <f>IF(Identification!$C$19="OUI",IF(AND($A$9="cpte_CN",$A31="cpte_CN"),SUMIF(CRP!$A$12:$A$412,B31,CRP!$L$12:$L$412),SUMIF(CRP!$B$12:$B$412,B31,CRP!$L$12:$L$412)),0)</f>
        <v>0</v>
      </c>
      <c r="F31" s="288">
        <f t="shared" si="5"/>
        <v>0</v>
      </c>
      <c r="G31" s="288">
        <f t="shared" si="13"/>
        <v>0</v>
      </c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290"/>
      <c r="AI31" s="290"/>
      <c r="AJ31" s="302"/>
      <c r="AK31" s="302"/>
      <c r="AL31" s="302"/>
      <c r="AM31" s="302"/>
      <c r="AN31" s="302"/>
      <c r="AO31" s="290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F31" s="202"/>
    </row>
    <row r="32" spans="1:58" s="25" customFormat="1" ht="15" x14ac:dyDescent="0.25">
      <c r="A32" s="292" t="s">
        <v>1382</v>
      </c>
      <c r="B32" s="295">
        <v>60224</v>
      </c>
      <c r="C32" s="558" t="s">
        <v>948</v>
      </c>
      <c r="D32" s="557"/>
      <c r="E32" s="288">
        <f>IF(Identification!$C$19="OUI",IF(AND($A$9="cpte_CN",$A32="cpte_CN"),SUMIF(CRP!$A$12:$A$412,B32,CRP!$L$12:$L$412),SUMIF(CRP!$B$12:$B$412,B32,CRP!$L$12:$L$412)),0)</f>
        <v>0</v>
      </c>
      <c r="F32" s="288">
        <f t="shared" si="5"/>
        <v>0</v>
      </c>
      <c r="G32" s="288">
        <f t="shared" si="13"/>
        <v>0</v>
      </c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302"/>
      <c r="AD32" s="290"/>
      <c r="AE32" s="290"/>
      <c r="AF32" s="290"/>
      <c r="AG32" s="290"/>
      <c r="AH32" s="290"/>
      <c r="AI32" s="290"/>
      <c r="AJ32" s="302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F32" s="202"/>
    </row>
    <row r="33" spans="1:58" s="25" customFormat="1" ht="15" x14ac:dyDescent="0.25">
      <c r="A33" s="292" t="s">
        <v>1382</v>
      </c>
      <c r="B33" s="295">
        <v>60225</v>
      </c>
      <c r="C33" s="558" t="s">
        <v>949</v>
      </c>
      <c r="D33" s="557"/>
      <c r="E33" s="288">
        <f>IF(Identification!$C$19="OUI",IF(AND($A$9="cpte_CN",$A33="cpte_CN"),SUMIF(CRP!$A$12:$A$412,B33,CRP!$L$12:$L$412),SUMIF(CRP!$B$12:$B$412,B33,CRP!$L$12:$L$412)),0)</f>
        <v>0</v>
      </c>
      <c r="F33" s="288">
        <f t="shared" si="5"/>
        <v>0</v>
      </c>
      <c r="G33" s="288">
        <f t="shared" si="13"/>
        <v>0</v>
      </c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302"/>
      <c r="AD33" s="290"/>
      <c r="AE33" s="290"/>
      <c r="AF33" s="290"/>
      <c r="AG33" s="290"/>
      <c r="AH33" s="290"/>
      <c r="AI33" s="290"/>
      <c r="AJ33" s="302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F33" s="202"/>
    </row>
    <row r="34" spans="1:58" s="25" customFormat="1" ht="15" x14ac:dyDescent="0.25">
      <c r="A34" s="292" t="s">
        <v>1382</v>
      </c>
      <c r="B34" s="295">
        <v>602261</v>
      </c>
      <c r="C34" s="558" t="s">
        <v>950</v>
      </c>
      <c r="D34" s="557"/>
      <c r="E34" s="288">
        <f>IF(Identification!$C$19="OUI",IF(AND($A$9="cpte_CN",$A34="cpte_CN"),SUMIF(CRP!$A$12:$A$412,B34,CRP!$L$12:$L$412),SUMIF(CRP!$B$12:$B$412,B34,CRP!$L$12:$L$412)),0)</f>
        <v>0</v>
      </c>
      <c r="F34" s="288">
        <f t="shared" si="5"/>
        <v>0</v>
      </c>
      <c r="G34" s="288">
        <f t="shared" si="13"/>
        <v>0</v>
      </c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302"/>
      <c r="AD34" s="290"/>
      <c r="AE34" s="290"/>
      <c r="AF34" s="290"/>
      <c r="AG34" s="290"/>
      <c r="AH34" s="290"/>
      <c r="AI34" s="290"/>
      <c r="AJ34" s="302"/>
      <c r="AK34" s="290"/>
      <c r="AL34" s="302"/>
      <c r="AM34" s="290"/>
      <c r="AN34" s="302"/>
      <c r="AO34" s="290"/>
      <c r="AP34" s="290"/>
      <c r="AQ34" s="290"/>
      <c r="AR34" s="290"/>
      <c r="AS34" s="290"/>
      <c r="AT34" s="290"/>
      <c r="AU34" s="302"/>
      <c r="AV34" s="290"/>
      <c r="AW34" s="290"/>
      <c r="AX34" s="290"/>
      <c r="AY34" s="290"/>
      <c r="AZ34" s="302"/>
      <c r="BA34" s="290"/>
      <c r="BB34" s="290"/>
      <c r="BC34" s="302"/>
      <c r="BD34" s="290"/>
      <c r="BF34" s="202"/>
    </row>
    <row r="35" spans="1:58" s="25" customFormat="1" ht="15" x14ac:dyDescent="0.25">
      <c r="A35" s="292" t="s">
        <v>1382</v>
      </c>
      <c r="B35" s="295">
        <v>602268</v>
      </c>
      <c r="C35" s="558" t="s">
        <v>951</v>
      </c>
      <c r="D35" s="557"/>
      <c r="E35" s="288">
        <f>IF(Identification!$C$19="OUI",IF(AND($A$9="cpte_CN",$A35="cpte_CN"),SUMIF(CRP!$A$12:$A$412,B35,CRP!$L$12:$L$412),SUMIF(CRP!$B$12:$B$412,B35,CRP!$L$12:$L$412)),0)</f>
        <v>0</v>
      </c>
      <c r="F35" s="288">
        <f t="shared" si="5"/>
        <v>0</v>
      </c>
      <c r="G35" s="288">
        <f t="shared" si="13"/>
        <v>0</v>
      </c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302"/>
      <c r="AD35" s="290"/>
      <c r="AE35" s="290"/>
      <c r="AF35" s="290"/>
      <c r="AG35" s="290"/>
      <c r="AH35" s="290"/>
      <c r="AI35" s="290"/>
      <c r="AJ35" s="302"/>
      <c r="AK35" s="290"/>
      <c r="AL35" s="302"/>
      <c r="AM35" s="290"/>
      <c r="AN35" s="302"/>
      <c r="AO35" s="290"/>
      <c r="AP35" s="290"/>
      <c r="AQ35" s="290"/>
      <c r="AR35" s="290"/>
      <c r="AS35" s="290"/>
      <c r="AT35" s="290"/>
      <c r="AU35" s="302"/>
      <c r="AV35" s="290"/>
      <c r="AW35" s="290"/>
      <c r="AX35" s="290"/>
      <c r="AY35" s="290"/>
      <c r="AZ35" s="302"/>
      <c r="BA35" s="290"/>
      <c r="BB35" s="290"/>
      <c r="BC35" s="302"/>
      <c r="BD35" s="290"/>
      <c r="BF35" s="202"/>
    </row>
    <row r="36" spans="1:58" s="25" customFormat="1" ht="15" x14ac:dyDescent="0.25">
      <c r="A36" s="292" t="s">
        <v>1382</v>
      </c>
      <c r="B36" s="295">
        <v>6066</v>
      </c>
      <c r="C36" s="558" t="s">
        <v>150</v>
      </c>
      <c r="D36" s="557"/>
      <c r="E36" s="288">
        <f>IF(Identification!$C$19="OUI",IF(AND($A$9="cpte_CN",$A36="cpte_CN"),SUMIF(CRP!$A$12:$A$412,B36,CRP!$L$12:$L$412),SUMIF(CRP!$B$12:$B$412,B36,CRP!$L$12:$L$412)),0)</f>
        <v>0</v>
      </c>
      <c r="F36" s="288">
        <f t="shared" si="5"/>
        <v>0</v>
      </c>
      <c r="G36" s="288">
        <f t="shared" si="13"/>
        <v>0</v>
      </c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290"/>
      <c r="AI36" s="290"/>
      <c r="AJ36" s="302"/>
      <c r="AK36" s="302"/>
      <c r="AL36" s="302"/>
      <c r="AM36" s="302"/>
      <c r="AN36" s="302"/>
      <c r="AO36" s="290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F36" s="202"/>
    </row>
    <row r="37" spans="1:58" s="25" customFormat="1" ht="15" x14ac:dyDescent="0.25">
      <c r="A37" s="292" t="s">
        <v>1382</v>
      </c>
      <c r="B37" s="295">
        <v>6071</v>
      </c>
      <c r="C37" s="558" t="s">
        <v>1009</v>
      </c>
      <c r="D37" s="557"/>
      <c r="E37" s="288">
        <f>IF(Identification!$C$19="OUI",IF(AND($A$9="cpte_CN",$A37="cpte_CN"),SUMIF(CRP!$A$12:$A$412,B37,CRP!$L$12:$L$412),SUMIF(CRP!$B$12:$B$412,B37,CRP!$L$12:$L$412)),0)</f>
        <v>0</v>
      </c>
      <c r="F37" s="288">
        <f t="shared" si="5"/>
        <v>0</v>
      </c>
      <c r="G37" s="288">
        <f t="shared" si="13"/>
        <v>0</v>
      </c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290"/>
      <c r="AI37" s="290"/>
      <c r="AJ37" s="302"/>
      <c r="AK37" s="302"/>
      <c r="AL37" s="302"/>
      <c r="AM37" s="302"/>
      <c r="AN37" s="302"/>
      <c r="AO37" s="290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F37" s="202"/>
    </row>
    <row r="38" spans="1:58" s="25" customFormat="1" ht="15" x14ac:dyDescent="0.25">
      <c r="A38" s="292" t="s">
        <v>1382</v>
      </c>
      <c r="B38" s="298">
        <v>61111</v>
      </c>
      <c r="C38" s="562" t="s">
        <v>153</v>
      </c>
      <c r="D38" s="557"/>
      <c r="E38" s="288">
        <f>IF(Identification!$C$19="OUI",IF(AND($A$9="cpte_CN",$A38="cpte_CN"),SUMIF(CRP!$A$12:$A$412,B38,CRP!$L$12:$L$412),SUMIF(CRP!$B$12:$B$412,B38,CRP!$L$12:$L$412)),0)</f>
        <v>0</v>
      </c>
      <c r="F38" s="288">
        <f t="shared" si="5"/>
        <v>0</v>
      </c>
      <c r="G38" s="288">
        <f t="shared" si="13"/>
        <v>0</v>
      </c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302"/>
      <c r="AK38" s="302"/>
      <c r="AL38" s="302"/>
      <c r="AM38" s="302"/>
      <c r="AN38" s="302"/>
      <c r="AO38" s="290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F38" s="202"/>
    </row>
    <row r="39" spans="1:58" s="25" customFormat="1" ht="15" x14ac:dyDescent="0.25">
      <c r="A39" s="292" t="s">
        <v>1382</v>
      </c>
      <c r="B39" s="298">
        <v>61112</v>
      </c>
      <c r="C39" s="562" t="s">
        <v>154</v>
      </c>
      <c r="D39" s="557"/>
      <c r="E39" s="288">
        <f>IF(Identification!$C$19="OUI",IF(AND($A$9="cpte_CN",$A39="cpte_CN"),SUMIF(CRP!$A$12:$A$412,B39,CRP!$L$12:$L$412),SUMIF(CRP!$B$12:$B$412,B39,CRP!$L$12:$L$412)),0)</f>
        <v>0</v>
      </c>
      <c r="F39" s="288">
        <f t="shared" si="5"/>
        <v>0</v>
      </c>
      <c r="G39" s="288">
        <f t="shared" si="13"/>
        <v>0</v>
      </c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302"/>
      <c r="Z39" s="290"/>
      <c r="AA39" s="290"/>
      <c r="AB39" s="290"/>
      <c r="AC39" s="290"/>
      <c r="AD39" s="290"/>
      <c r="AE39" s="290"/>
      <c r="AF39" s="290"/>
      <c r="AG39" s="302"/>
      <c r="AH39" s="290"/>
      <c r="AI39" s="290"/>
      <c r="AJ39" s="290"/>
      <c r="AK39" s="302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F39" s="202"/>
    </row>
    <row r="40" spans="1:58" s="25" customFormat="1" ht="15" x14ac:dyDescent="0.25">
      <c r="A40" s="292" t="s">
        <v>1382</v>
      </c>
      <c r="B40" s="298">
        <v>61113</v>
      </c>
      <c r="C40" s="562" t="s">
        <v>155</v>
      </c>
      <c r="D40" s="557"/>
      <c r="E40" s="288">
        <f>IF(Identification!$C$19="OUI",IF(AND($A$9="cpte_CN",$A40="cpte_CN"),SUMIF(CRP!$A$12:$A$412,B40,CRP!$L$12:$L$412),SUMIF(CRP!$B$12:$B$412,B40,CRP!$L$12:$L$412)),0)</f>
        <v>0</v>
      </c>
      <c r="F40" s="288">
        <f t="shared" si="5"/>
        <v>0</v>
      </c>
      <c r="G40" s="288">
        <f t="shared" si="13"/>
        <v>0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302"/>
      <c r="Z40" s="290"/>
      <c r="AA40" s="290"/>
      <c r="AB40" s="290"/>
      <c r="AC40" s="290"/>
      <c r="AD40" s="290"/>
      <c r="AE40" s="290"/>
      <c r="AF40" s="302"/>
      <c r="AG40" s="302"/>
      <c r="AH40" s="290"/>
      <c r="AI40" s="290"/>
      <c r="AJ40" s="290"/>
      <c r="AK40" s="302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F40" s="202"/>
    </row>
    <row r="41" spans="1:58" s="25" customFormat="1" ht="15" x14ac:dyDescent="0.25">
      <c r="A41" s="292" t="s">
        <v>1382</v>
      </c>
      <c r="B41" s="298">
        <v>61114</v>
      </c>
      <c r="C41" s="562" t="s">
        <v>156</v>
      </c>
      <c r="D41" s="557"/>
      <c r="E41" s="288">
        <f>IF(Identification!$C$19="OUI",IF(AND($A$9="cpte_CN",$A41="cpte_CN"),SUMIF(CRP!$A$12:$A$412,B41,CRP!$L$12:$L$412),SUMIF(CRP!$B$12:$B$412,B41,CRP!$L$12:$L$412)),0)</f>
        <v>0</v>
      </c>
      <c r="F41" s="288">
        <f t="shared" si="5"/>
        <v>0</v>
      </c>
      <c r="G41" s="288">
        <f t="shared" si="13"/>
        <v>0</v>
      </c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302"/>
      <c r="AK41" s="302"/>
      <c r="AL41" s="302"/>
      <c r="AM41" s="302"/>
      <c r="AN41" s="302"/>
      <c r="AO41" s="290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F41" s="202"/>
    </row>
    <row r="42" spans="1:58" s="25" customFormat="1" ht="15" x14ac:dyDescent="0.25">
      <c r="A42" s="292" t="s">
        <v>1382</v>
      </c>
      <c r="B42" s="298">
        <v>61115</v>
      </c>
      <c r="C42" s="562" t="s">
        <v>157</v>
      </c>
      <c r="D42" s="557"/>
      <c r="E42" s="288">
        <f>IF(Identification!$C$19="OUI",IF(AND($A$9="cpte_CN",$A42="cpte_CN"),SUMIF(CRP!$A$12:$A$412,B42,CRP!$L$12:$L$412),SUMIF(CRP!$B$12:$B$412,B42,CRP!$L$12:$L$412)),0)</f>
        <v>0</v>
      </c>
      <c r="F42" s="288">
        <f t="shared" si="5"/>
        <v>0</v>
      </c>
      <c r="G42" s="288">
        <f t="shared" si="13"/>
        <v>0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302"/>
      <c r="AK42" s="302"/>
      <c r="AL42" s="302"/>
      <c r="AM42" s="302"/>
      <c r="AN42" s="302"/>
      <c r="AO42" s="290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F42" s="202"/>
    </row>
    <row r="43" spans="1:58" s="25" customFormat="1" ht="15" x14ac:dyDescent="0.25">
      <c r="A43" s="292" t="s">
        <v>1382</v>
      </c>
      <c r="B43" s="298">
        <v>61117</v>
      </c>
      <c r="C43" s="562" t="s">
        <v>158</v>
      </c>
      <c r="D43" s="557"/>
      <c r="E43" s="288">
        <f>IF(Identification!$C$19="OUI",IF(AND($A$9="cpte_CN",$A43="cpte_CN"),SUMIF(CRP!$A$12:$A$412,B43,CRP!$L$12:$L$412),SUMIF(CRP!$B$12:$B$412,B43,CRP!$L$12:$L$412)),0)</f>
        <v>0</v>
      </c>
      <c r="F43" s="288">
        <f t="shared" si="5"/>
        <v>0</v>
      </c>
      <c r="G43" s="288">
        <f t="shared" si="13"/>
        <v>0</v>
      </c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302"/>
      <c r="AK43" s="302"/>
      <c r="AL43" s="302"/>
      <c r="AM43" s="302"/>
      <c r="AN43" s="302"/>
      <c r="AO43" s="290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F43" s="202"/>
    </row>
    <row r="44" spans="1:58" s="25" customFormat="1" ht="15" x14ac:dyDescent="0.25">
      <c r="A44" s="292" t="s">
        <v>1382</v>
      </c>
      <c r="B44" s="298">
        <v>61118</v>
      </c>
      <c r="C44" s="562" t="s">
        <v>159</v>
      </c>
      <c r="D44" s="557"/>
      <c r="E44" s="288">
        <f>IF(Identification!$C$19="OUI",IF(AND($A$9="cpte_CN",$A44="cpte_CN"),SUMIF(CRP!$A$12:$A$412,B44,CRP!$L$12:$L$412),SUMIF(CRP!$B$12:$B$412,B44,CRP!$L$12:$L$412)),0)</f>
        <v>0</v>
      </c>
      <c r="F44" s="288">
        <f t="shared" si="5"/>
        <v>0</v>
      </c>
      <c r="G44" s="288">
        <f t="shared" si="13"/>
        <v>0</v>
      </c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290"/>
      <c r="AI44" s="290"/>
      <c r="AJ44" s="302"/>
      <c r="AK44" s="302"/>
      <c r="AL44" s="302"/>
      <c r="AM44" s="302"/>
      <c r="AN44" s="302"/>
      <c r="AO44" s="290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F44" s="202"/>
    </row>
    <row r="45" spans="1:58" s="25" customFormat="1" ht="15" x14ac:dyDescent="0.25">
      <c r="A45" s="292" t="s">
        <v>1382</v>
      </c>
      <c r="B45" s="298">
        <v>6112</v>
      </c>
      <c r="C45" s="562" t="s">
        <v>160</v>
      </c>
      <c r="D45" s="557"/>
      <c r="E45" s="288">
        <f>IF(Identification!$C$19="OUI",IF(AND($A$9="cpte_CN",$A45="cpte_CN"),SUMIF(CRP!$A$12:$A$412,B45,CRP!$L$12:$L$412),SUMIF(CRP!$B$12:$B$412,B45,CRP!$L$12:$L$412)),0)</f>
        <v>0</v>
      </c>
      <c r="F45" s="288">
        <f t="shared" si="5"/>
        <v>0</v>
      </c>
      <c r="G45" s="288">
        <f t="shared" si="13"/>
        <v>0</v>
      </c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290"/>
      <c r="AI45" s="290"/>
      <c r="AJ45" s="302"/>
      <c r="AK45" s="302"/>
      <c r="AL45" s="302"/>
      <c r="AM45" s="302"/>
      <c r="AN45" s="302"/>
      <c r="AO45" s="290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F45" s="202"/>
    </row>
    <row r="46" spans="1:58" s="25" customFormat="1" ht="15" x14ac:dyDescent="0.25">
      <c r="A46" s="292" t="s">
        <v>1382</v>
      </c>
      <c r="B46" s="298">
        <v>613151</v>
      </c>
      <c r="C46" s="562" t="s">
        <v>162</v>
      </c>
      <c r="D46" s="557"/>
      <c r="E46" s="288">
        <f>IF(Identification!$C$19="OUI",IF(AND($A$9="cpte_CN",$A46="cpte_CN"),SUMIF(CRP!$A$12:$A$412,B46,CRP!$L$12:$L$412),SUMIF(CRP!$B$12:$B$412,B46,CRP!$L$12:$L$412)),0)</f>
        <v>0</v>
      </c>
      <c r="F46" s="288">
        <f t="shared" si="5"/>
        <v>0</v>
      </c>
      <c r="G46" s="288">
        <f t="shared" si="13"/>
        <v>0</v>
      </c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4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290"/>
      <c r="AI46" s="290"/>
      <c r="AJ46" s="302"/>
      <c r="AK46" s="302"/>
      <c r="AL46" s="302"/>
      <c r="AM46" s="302"/>
      <c r="AN46" s="302"/>
      <c r="AO46" s="290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F46" s="202"/>
    </row>
    <row r="47" spans="1:58" s="25" customFormat="1" ht="15" x14ac:dyDescent="0.25">
      <c r="A47" s="292" t="s">
        <v>1382</v>
      </c>
      <c r="B47" s="298">
        <v>613152</v>
      </c>
      <c r="C47" s="562" t="s">
        <v>163</v>
      </c>
      <c r="D47" s="557"/>
      <c r="E47" s="288">
        <f>IF(Identification!$C$19="OUI",IF(AND($A$9="cpte_CN",$A47="cpte_CN"),SUMIF(CRP!$A$12:$A$412,B47,CRP!$L$12:$L$412),SUMIF(CRP!$B$12:$B$412,B47,CRP!$L$12:$L$412)),0)</f>
        <v>0</v>
      </c>
      <c r="F47" s="288">
        <f t="shared" si="5"/>
        <v>0</v>
      </c>
      <c r="G47" s="288">
        <f t="shared" si="13"/>
        <v>0</v>
      </c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4"/>
      <c r="AF47" s="302"/>
      <c r="AG47" s="302"/>
      <c r="AH47" s="290"/>
      <c r="AI47" s="290"/>
      <c r="AJ47" s="302"/>
      <c r="AK47" s="302"/>
      <c r="AL47" s="302"/>
      <c r="AM47" s="302"/>
      <c r="AN47" s="302"/>
      <c r="AO47" s="290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F47" s="202"/>
    </row>
    <row r="48" spans="1:58" s="25" customFormat="1" ht="15" x14ac:dyDescent="0.25">
      <c r="A48" s="292" t="s">
        <v>1382</v>
      </c>
      <c r="B48" s="298">
        <v>613153</v>
      </c>
      <c r="C48" s="562" t="s">
        <v>164</v>
      </c>
      <c r="D48" s="557"/>
      <c r="E48" s="288">
        <f>IF(Identification!$C$19="OUI",IF(AND($A$9="cpte_CN",$A48="cpte_CN"),SUMIF(CRP!$A$12:$A$412,B48,CRP!$L$12:$L$412),SUMIF(CRP!$B$12:$B$412,B48,CRP!$L$12:$L$412)),0)</f>
        <v>0</v>
      </c>
      <c r="F48" s="288">
        <f t="shared" si="5"/>
        <v>0</v>
      </c>
      <c r="G48" s="288">
        <f t="shared" si="13"/>
        <v>0</v>
      </c>
      <c r="H48" s="290"/>
      <c r="I48" s="290"/>
      <c r="J48" s="290"/>
      <c r="K48" s="290"/>
      <c r="L48" s="290"/>
      <c r="M48" s="290"/>
      <c r="N48" s="290"/>
      <c r="O48" s="290"/>
      <c r="P48" s="302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302"/>
      <c r="AQ48" s="290"/>
      <c r="AR48" s="290"/>
      <c r="AS48" s="290"/>
      <c r="AT48" s="290"/>
      <c r="AU48" s="290"/>
      <c r="AV48" s="302"/>
      <c r="AW48" s="290"/>
      <c r="AX48" s="290"/>
      <c r="AY48" s="290"/>
      <c r="AZ48" s="290"/>
      <c r="BA48" s="290"/>
      <c r="BB48" s="290"/>
      <c r="BC48" s="290"/>
      <c r="BD48" s="290"/>
      <c r="BF48" s="202"/>
    </row>
    <row r="49" spans="1:58" s="25" customFormat="1" ht="15" x14ac:dyDescent="0.25">
      <c r="A49" s="292" t="s">
        <v>1382</v>
      </c>
      <c r="B49" s="298">
        <v>613158</v>
      </c>
      <c r="C49" s="562" t="s">
        <v>165</v>
      </c>
      <c r="D49" s="557"/>
      <c r="E49" s="288">
        <f>IF(Identification!$C$19="OUI",IF(AND($A$9="cpte_CN",$A49="cpte_CN"),SUMIF(CRP!$A$12:$A$412,B49,CRP!$L$12:$L$412),SUMIF(CRP!$B$12:$B$412,B49,CRP!$L$12:$L$412)),0)</f>
        <v>0</v>
      </c>
      <c r="F49" s="288">
        <f t="shared" si="5"/>
        <v>0</v>
      </c>
      <c r="G49" s="288">
        <f t="shared" si="13"/>
        <v>0</v>
      </c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4"/>
      <c r="AF49" s="302"/>
      <c r="AG49" s="302"/>
      <c r="AH49" s="290"/>
      <c r="AI49" s="290"/>
      <c r="AJ49" s="302"/>
      <c r="AK49" s="302"/>
      <c r="AL49" s="302"/>
      <c r="AM49" s="302"/>
      <c r="AN49" s="302"/>
      <c r="AO49" s="290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F49" s="202"/>
    </row>
    <row r="50" spans="1:58" s="25" customFormat="1" ht="15" x14ac:dyDescent="0.25">
      <c r="A50" s="292" t="s">
        <v>1382</v>
      </c>
      <c r="B50" s="298">
        <v>615151</v>
      </c>
      <c r="C50" s="563" t="s">
        <v>1425</v>
      </c>
      <c r="D50" s="557"/>
      <c r="E50" s="288">
        <f>IF(Identification!$C$19="OUI",IF(AND($A$9="cpte_CN",$A50="cpte_CN"),SUMIF(CRP!$A$12:$A$412,B50,CRP!$L$12:$L$412),SUMIF(CRP!$B$12:$B$412,B50,CRP!$L$12:$L$412)),0)</f>
        <v>0</v>
      </c>
      <c r="F50" s="288">
        <f t="shared" si="5"/>
        <v>0</v>
      </c>
      <c r="G50" s="288">
        <f t="shared" si="13"/>
        <v>0</v>
      </c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4"/>
      <c r="AF50" s="302"/>
      <c r="AG50" s="302"/>
      <c r="AH50" s="290"/>
      <c r="AI50" s="290"/>
      <c r="AJ50" s="302"/>
      <c r="AK50" s="302"/>
      <c r="AL50" s="302"/>
      <c r="AM50" s="302"/>
      <c r="AN50" s="302"/>
      <c r="AO50" s="290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F50" s="202"/>
    </row>
    <row r="51" spans="1:58" s="25" customFormat="1" ht="15" x14ac:dyDescent="0.25">
      <c r="A51" s="292" t="s">
        <v>1382</v>
      </c>
      <c r="B51" s="298">
        <v>615152</v>
      </c>
      <c r="C51" s="563" t="s">
        <v>1426</v>
      </c>
      <c r="D51" s="557"/>
      <c r="E51" s="288">
        <f>IF(Identification!$C$19="OUI",IF(AND($A$9="cpte_CN",$A51="cpte_CN"),SUMIF(CRP!$A$12:$A$412,B51,CRP!$L$12:$L$412),SUMIF(CRP!$B$12:$B$412,B51,CRP!$L$12:$L$412)),0)</f>
        <v>0</v>
      </c>
      <c r="F51" s="288">
        <f t="shared" si="5"/>
        <v>0</v>
      </c>
      <c r="G51" s="288">
        <f t="shared" si="13"/>
        <v>0</v>
      </c>
      <c r="H51" s="290"/>
      <c r="I51" s="290"/>
      <c r="J51" s="290"/>
      <c r="K51" s="290"/>
      <c r="L51" s="290"/>
      <c r="M51" s="290"/>
      <c r="N51" s="290"/>
      <c r="O51" s="290"/>
      <c r="P51" s="302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302"/>
      <c r="AQ51" s="290"/>
      <c r="AR51" s="290"/>
      <c r="AS51" s="290"/>
      <c r="AT51" s="290"/>
      <c r="AU51" s="290"/>
      <c r="AV51" s="302"/>
      <c r="AW51" s="290"/>
      <c r="AX51" s="290"/>
      <c r="AY51" s="290"/>
      <c r="AZ51" s="290"/>
      <c r="BA51" s="290"/>
      <c r="BB51" s="290"/>
      <c r="BC51" s="290"/>
      <c r="BD51" s="290"/>
      <c r="BF51" s="202"/>
    </row>
    <row r="52" spans="1:58" s="25" customFormat="1" ht="15" x14ac:dyDescent="0.25">
      <c r="A52" s="292" t="s">
        <v>1382</v>
      </c>
      <c r="B52" s="298">
        <v>615154</v>
      </c>
      <c r="C52" s="563" t="s">
        <v>1427</v>
      </c>
      <c r="D52" s="557"/>
      <c r="E52" s="288">
        <f>IF(Identification!$C$19="OUI",IF(AND($A$9="cpte_CN",$A52="cpte_CN"),SUMIF(CRP!$A$12:$A$412,B52,CRP!$L$12:$L$412),SUMIF(CRP!$B$12:$B$412,B52,CRP!$L$12:$L$412)),0)</f>
        <v>0</v>
      </c>
      <c r="F52" s="288">
        <f t="shared" si="5"/>
        <v>0</v>
      </c>
      <c r="G52" s="288">
        <f t="shared" si="13"/>
        <v>0</v>
      </c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4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290"/>
      <c r="AI52" s="290"/>
      <c r="AJ52" s="302"/>
      <c r="AK52" s="302"/>
      <c r="AL52" s="302"/>
      <c r="AM52" s="302"/>
      <c r="AN52" s="302"/>
      <c r="AO52" s="290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F52" s="202"/>
    </row>
    <row r="53" spans="1:58" s="25" customFormat="1" ht="15" x14ac:dyDescent="0.25">
      <c r="A53" s="292" t="s">
        <v>1382</v>
      </c>
      <c r="B53" s="298">
        <v>615161</v>
      </c>
      <c r="C53" s="563" t="s">
        <v>1428</v>
      </c>
      <c r="D53" s="557"/>
      <c r="E53" s="288">
        <f>IF(Identification!$C$19="OUI",IF(AND($A$9="cpte_CN",$A53="cpte_CN"),SUMIF(CRP!$A$12:$A$412,B53,CRP!$L$12:$L$412),SUMIF(CRP!$B$12:$B$412,B53,CRP!$L$12:$L$412)),0)</f>
        <v>0</v>
      </c>
      <c r="F53" s="288">
        <f t="shared" si="5"/>
        <v>0</v>
      </c>
      <c r="G53" s="288">
        <f t="shared" si="13"/>
        <v>0</v>
      </c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4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290"/>
      <c r="AI53" s="290"/>
      <c r="AJ53" s="302"/>
      <c r="AK53" s="302"/>
      <c r="AL53" s="302"/>
      <c r="AM53" s="302"/>
      <c r="AN53" s="302"/>
      <c r="AO53" s="290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F53" s="202"/>
    </row>
    <row r="54" spans="1:58" s="25" customFormat="1" ht="15" x14ac:dyDescent="0.25">
      <c r="A54" s="292" t="s">
        <v>1382</v>
      </c>
      <c r="B54" s="298">
        <v>615162</v>
      </c>
      <c r="C54" s="563" t="s">
        <v>1429</v>
      </c>
      <c r="D54" s="557"/>
      <c r="E54" s="288">
        <f>IF(Identification!$C$19="OUI",IF(AND($A$9="cpte_CN",$A54="cpte_CN"),SUMIF(CRP!$A$12:$A$412,B54,CRP!$L$12:$L$412),SUMIF(CRP!$B$12:$B$412,B54,CRP!$L$12:$L$412)),0)</f>
        <v>0</v>
      </c>
      <c r="F54" s="288">
        <f t="shared" si="5"/>
        <v>0</v>
      </c>
      <c r="G54" s="288">
        <f t="shared" si="13"/>
        <v>0</v>
      </c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4"/>
      <c r="AF54" s="302"/>
      <c r="AG54" s="302"/>
      <c r="AH54" s="290"/>
      <c r="AI54" s="290"/>
      <c r="AJ54" s="302"/>
      <c r="AK54" s="302"/>
      <c r="AL54" s="302"/>
      <c r="AM54" s="302"/>
      <c r="AN54" s="302"/>
      <c r="AO54" s="290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F54" s="202"/>
    </row>
    <row r="55" spans="1:58" s="25" customFormat="1" ht="15" x14ac:dyDescent="0.25">
      <c r="A55" s="292" t="s">
        <v>1382</v>
      </c>
      <c r="B55" s="298">
        <v>615168</v>
      </c>
      <c r="C55" s="563" t="s">
        <v>1430</v>
      </c>
      <c r="D55" s="557"/>
      <c r="E55" s="288">
        <f>IF(Identification!$C$19="OUI",IF(AND($A$9="cpte_CN",$A55="cpte_CN"),SUMIF(CRP!$A$12:$A$412,B55,CRP!$L$12:$L$412),SUMIF(CRP!$B$12:$B$412,B55,CRP!$L$12:$L$412)),0)</f>
        <v>0</v>
      </c>
      <c r="F55" s="288">
        <f t="shared" si="5"/>
        <v>0</v>
      </c>
      <c r="G55" s="288">
        <f t="shared" si="13"/>
        <v>0</v>
      </c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4"/>
      <c r="AF55" s="302"/>
      <c r="AG55" s="302"/>
      <c r="AH55" s="290"/>
      <c r="AI55" s="290"/>
      <c r="AJ55" s="302"/>
      <c r="AK55" s="302"/>
      <c r="AL55" s="302"/>
      <c r="AM55" s="302"/>
      <c r="AN55" s="302"/>
      <c r="AO55" s="290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F55" s="202"/>
    </row>
    <row r="56" spans="1:58" s="25" customFormat="1" ht="15" x14ac:dyDescent="0.25">
      <c r="A56" s="292" t="s">
        <v>1381</v>
      </c>
      <c r="B56" s="292" t="s">
        <v>740</v>
      </c>
      <c r="C56" s="555" t="s">
        <v>1456</v>
      </c>
      <c r="D56" s="557"/>
      <c r="E56" s="285">
        <f>IF(Identification!$C$19="OUI",IF(AND($A$9="cpte_CN",$A56="cpte_CN"),SUMIF(CRP!$A$12:$A$412,B56,CRP!$L$12:$L$412),SUMIF(CRP!$B$12:$B$412,B56,CRP!$L$12:$L$412)),0)</f>
        <v>0</v>
      </c>
      <c r="F56" s="285">
        <f t="shared" si="5"/>
        <v>0</v>
      </c>
      <c r="G56" s="285">
        <f t="shared" si="13"/>
        <v>0</v>
      </c>
      <c r="H56" s="286">
        <f t="shared" ref="H56:AM56" si="14">SUM(H57:H155)</f>
        <v>0</v>
      </c>
      <c r="I56" s="286">
        <f t="shared" si="14"/>
        <v>0</v>
      </c>
      <c r="J56" s="286">
        <f t="shared" si="14"/>
        <v>0</v>
      </c>
      <c r="K56" s="286">
        <f t="shared" si="14"/>
        <v>0</v>
      </c>
      <c r="L56" s="286">
        <f t="shared" si="14"/>
        <v>0</v>
      </c>
      <c r="M56" s="286">
        <f t="shared" si="14"/>
        <v>0</v>
      </c>
      <c r="N56" s="286">
        <f t="shared" si="14"/>
        <v>0</v>
      </c>
      <c r="O56" s="286">
        <f t="shared" si="14"/>
        <v>0</v>
      </c>
      <c r="P56" s="286">
        <f t="shared" si="14"/>
        <v>0</v>
      </c>
      <c r="Q56" s="286">
        <f t="shared" si="14"/>
        <v>0</v>
      </c>
      <c r="R56" s="286">
        <f t="shared" si="14"/>
        <v>0</v>
      </c>
      <c r="S56" s="286">
        <f t="shared" si="14"/>
        <v>0</v>
      </c>
      <c r="T56" s="286">
        <f t="shared" si="14"/>
        <v>0</v>
      </c>
      <c r="U56" s="286">
        <f t="shared" si="14"/>
        <v>0</v>
      </c>
      <c r="V56" s="286">
        <f t="shared" si="14"/>
        <v>0</v>
      </c>
      <c r="W56" s="286">
        <f t="shared" si="14"/>
        <v>0</v>
      </c>
      <c r="X56" s="286">
        <f t="shared" si="14"/>
        <v>0</v>
      </c>
      <c r="Y56" s="286">
        <f t="shared" si="14"/>
        <v>0</v>
      </c>
      <c r="Z56" s="286">
        <f t="shared" si="14"/>
        <v>0</v>
      </c>
      <c r="AA56" s="286">
        <f t="shared" si="14"/>
        <v>0</v>
      </c>
      <c r="AB56" s="286">
        <f t="shared" si="14"/>
        <v>0</v>
      </c>
      <c r="AC56" s="286">
        <f t="shared" si="14"/>
        <v>0</v>
      </c>
      <c r="AD56" s="286">
        <f t="shared" si="14"/>
        <v>0</v>
      </c>
      <c r="AE56" s="286">
        <f t="shared" si="14"/>
        <v>0</v>
      </c>
      <c r="AF56" s="286">
        <f t="shared" si="14"/>
        <v>0</v>
      </c>
      <c r="AG56" s="286">
        <f t="shared" si="14"/>
        <v>0</v>
      </c>
      <c r="AH56" s="286">
        <f t="shared" si="14"/>
        <v>0</v>
      </c>
      <c r="AI56" s="286">
        <f t="shared" si="14"/>
        <v>0</v>
      </c>
      <c r="AJ56" s="286">
        <f t="shared" si="14"/>
        <v>0</v>
      </c>
      <c r="AK56" s="286">
        <f t="shared" si="14"/>
        <v>0</v>
      </c>
      <c r="AL56" s="286">
        <f t="shared" si="14"/>
        <v>0</v>
      </c>
      <c r="AM56" s="286">
        <f t="shared" si="14"/>
        <v>0</v>
      </c>
      <c r="AN56" s="286">
        <f t="shared" ref="AN56:BD56" si="15">SUM(AN57:AN155)</f>
        <v>0</v>
      </c>
      <c r="AO56" s="286">
        <f t="shared" si="15"/>
        <v>0</v>
      </c>
      <c r="AP56" s="286">
        <f t="shared" si="15"/>
        <v>0</v>
      </c>
      <c r="AQ56" s="286">
        <f t="shared" si="15"/>
        <v>0</v>
      </c>
      <c r="AR56" s="286">
        <f t="shared" si="15"/>
        <v>0</v>
      </c>
      <c r="AS56" s="286">
        <f t="shared" si="15"/>
        <v>0</v>
      </c>
      <c r="AT56" s="286">
        <f t="shared" si="15"/>
        <v>0</v>
      </c>
      <c r="AU56" s="303">
        <f t="shared" si="15"/>
        <v>0</v>
      </c>
      <c r="AV56" s="303">
        <f t="shared" si="15"/>
        <v>0</v>
      </c>
      <c r="AW56" s="303">
        <f t="shared" si="15"/>
        <v>0</v>
      </c>
      <c r="AX56" s="303">
        <f t="shared" si="15"/>
        <v>0</v>
      </c>
      <c r="AY56" s="303">
        <f t="shared" si="15"/>
        <v>0</v>
      </c>
      <c r="AZ56" s="303">
        <f t="shared" si="15"/>
        <v>0</v>
      </c>
      <c r="BA56" s="303">
        <f t="shared" si="15"/>
        <v>0</v>
      </c>
      <c r="BB56" s="303">
        <f t="shared" si="15"/>
        <v>0</v>
      </c>
      <c r="BC56" s="303">
        <f t="shared" si="15"/>
        <v>0</v>
      </c>
      <c r="BD56" s="303">
        <f t="shared" si="15"/>
        <v>0</v>
      </c>
      <c r="BF56" s="202"/>
    </row>
    <row r="57" spans="1:58" s="25" customFormat="1" ht="15" x14ac:dyDescent="0.25">
      <c r="A57" s="292" t="s">
        <v>1382</v>
      </c>
      <c r="B57" s="298">
        <v>6012</v>
      </c>
      <c r="C57" s="562" t="s">
        <v>902</v>
      </c>
      <c r="D57" s="557"/>
      <c r="E57" s="288">
        <f>IF(Identification!$C$19="OUI",IF(AND($A$9="cpte_CN",$A57="cpte_CN"),SUMIF(CRP!$A$12:$A$412,B57,CRP!$L$12:$L$412),SUMIF(CRP!$B$12:$B$412,B57,CRP!$L$12:$L$412)),0)</f>
        <v>0</v>
      </c>
      <c r="F57" s="288">
        <f t="shared" si="5"/>
        <v>0</v>
      </c>
      <c r="G57" s="288">
        <f t="shared" si="13"/>
        <v>0</v>
      </c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4"/>
      <c r="V57" s="302"/>
      <c r="W57" s="302"/>
      <c r="X57" s="304"/>
      <c r="Y57" s="302"/>
      <c r="Z57" s="302"/>
      <c r="AA57" s="302"/>
      <c r="AB57" s="302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F57" s="202"/>
    </row>
    <row r="58" spans="1:58" s="25" customFormat="1" ht="15" x14ac:dyDescent="0.25">
      <c r="A58" s="292" t="s">
        <v>1382</v>
      </c>
      <c r="B58" s="298">
        <v>6023</v>
      </c>
      <c r="C58" s="558" t="s">
        <v>1021</v>
      </c>
      <c r="D58" s="557"/>
      <c r="E58" s="288">
        <f>IF(Identification!$C$19="OUI",IF(AND($A$9="cpte_CN",$A58="cpte_CN"),SUMIF(CRP!$A$12:$A$412,B58,CRP!$L$12:$L$412),SUMIF(CRP!$B$12:$B$412,B58,CRP!$L$12:$L$412)),0)</f>
        <v>0</v>
      </c>
      <c r="F58" s="288">
        <f t="shared" si="5"/>
        <v>0</v>
      </c>
      <c r="G58" s="288">
        <f t="shared" si="13"/>
        <v>0</v>
      </c>
      <c r="H58" s="290"/>
      <c r="I58" s="291">
        <f>IF(I$254=1,$E58,0)</f>
        <v>0</v>
      </c>
      <c r="J58" s="302"/>
      <c r="K58" s="302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F58" s="202"/>
    </row>
    <row r="59" spans="1:58" s="25" customFormat="1" ht="15" x14ac:dyDescent="0.25">
      <c r="A59" s="292" t="s">
        <v>1382</v>
      </c>
      <c r="B59" s="298">
        <v>60261</v>
      </c>
      <c r="C59" s="558" t="s">
        <v>996</v>
      </c>
      <c r="D59" s="557"/>
      <c r="E59" s="288">
        <f>IF(Identification!$C$19="OUI",IF(AND($A$9="cpte_CN",$A59="cpte_CN"),SUMIF(CRP!$A$12:$A$412,B59,CRP!$L$12:$L$412),SUMIF(CRP!$B$12:$B$412,B59,CRP!$L$12:$L$412)),0)</f>
        <v>0</v>
      </c>
      <c r="F59" s="288">
        <f t="shared" si="5"/>
        <v>0</v>
      </c>
      <c r="G59" s="288">
        <f t="shared" si="13"/>
        <v>0</v>
      </c>
      <c r="H59" s="302"/>
      <c r="I59" s="302"/>
      <c r="J59" s="302"/>
      <c r="K59" s="302"/>
      <c r="L59" s="304"/>
      <c r="M59" s="302"/>
      <c r="N59" s="304"/>
      <c r="O59" s="290"/>
      <c r="P59" s="302"/>
      <c r="Q59" s="290"/>
      <c r="R59" s="290"/>
      <c r="S59" s="290"/>
      <c r="T59" s="290"/>
      <c r="U59" s="302"/>
      <c r="V59" s="302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302"/>
      <c r="AW59" s="290"/>
      <c r="AX59" s="290"/>
      <c r="AY59" s="290"/>
      <c r="AZ59" s="290"/>
      <c r="BA59" s="290"/>
      <c r="BB59" s="290"/>
      <c r="BC59" s="290"/>
      <c r="BD59" s="290"/>
      <c r="BF59" s="202"/>
    </row>
    <row r="60" spans="1:58" s="25" customFormat="1" ht="15" x14ac:dyDescent="0.25">
      <c r="A60" s="292" t="s">
        <v>1382</v>
      </c>
      <c r="B60" s="298">
        <v>60262</v>
      </c>
      <c r="C60" s="558" t="s">
        <v>997</v>
      </c>
      <c r="D60" s="557"/>
      <c r="E60" s="288">
        <f>IF(Identification!$C$19="OUI",IF(AND($A$9="cpte_CN",$A60="cpte_CN"),SUMIF(CRP!$A$12:$A$412,B60,CRP!$L$12:$L$412),SUMIF(CRP!$B$12:$B$412,B60,CRP!$L$12:$L$412)),0)</f>
        <v>0</v>
      </c>
      <c r="F60" s="288">
        <f t="shared" si="5"/>
        <v>0</v>
      </c>
      <c r="G60" s="288">
        <f t="shared" si="13"/>
        <v>0</v>
      </c>
      <c r="H60" s="302"/>
      <c r="I60" s="302"/>
      <c r="J60" s="302"/>
      <c r="K60" s="302"/>
      <c r="L60" s="304"/>
      <c r="M60" s="304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F60" s="202"/>
    </row>
    <row r="61" spans="1:58" s="25" customFormat="1" ht="15" x14ac:dyDescent="0.25">
      <c r="A61" s="292" t="s">
        <v>1382</v>
      </c>
      <c r="B61" s="298">
        <v>60263</v>
      </c>
      <c r="C61" s="558" t="s">
        <v>998</v>
      </c>
      <c r="D61" s="557"/>
      <c r="E61" s="288">
        <f>IF(Identification!$C$19="OUI",IF(AND($A$9="cpte_CN",$A61="cpte_CN"),SUMIF(CRP!$A$12:$A$412,B61,CRP!$L$12:$L$412),SUMIF(CRP!$B$12:$B$412,B61,CRP!$L$12:$L$412)),0)</f>
        <v>0</v>
      </c>
      <c r="F61" s="288">
        <f t="shared" si="5"/>
        <v>0</v>
      </c>
      <c r="G61" s="288">
        <f t="shared" si="13"/>
        <v>0</v>
      </c>
      <c r="H61" s="302"/>
      <c r="I61" s="302"/>
      <c r="J61" s="302"/>
      <c r="K61" s="302"/>
      <c r="L61" s="302"/>
      <c r="M61" s="302"/>
      <c r="N61" s="302"/>
      <c r="O61" s="290"/>
      <c r="P61" s="290"/>
      <c r="Q61" s="302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302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302"/>
      <c r="AW61" s="290"/>
      <c r="AX61" s="290"/>
      <c r="AY61" s="290"/>
      <c r="AZ61" s="290"/>
      <c r="BA61" s="290"/>
      <c r="BB61" s="290"/>
      <c r="BC61" s="290"/>
      <c r="BD61" s="290"/>
      <c r="BF61" s="202"/>
    </row>
    <row r="62" spans="1:58" s="25" customFormat="1" ht="15" x14ac:dyDescent="0.25">
      <c r="A62" s="292" t="s">
        <v>1382</v>
      </c>
      <c r="B62" s="298">
        <v>60264</v>
      </c>
      <c r="C62" s="558" t="s">
        <v>999</v>
      </c>
      <c r="D62" s="557"/>
      <c r="E62" s="288">
        <f>IF(Identification!$C$19="OUI",IF(AND($A$9="cpte_CN",$A62="cpte_CN"),SUMIF(CRP!$A$12:$A$412,B62,CRP!$L$12:$L$412),SUMIF(CRP!$B$12:$B$412,B62,CRP!$L$12:$L$412)),0)</f>
        <v>0</v>
      </c>
      <c r="F62" s="288">
        <f t="shared" si="5"/>
        <v>0</v>
      </c>
      <c r="G62" s="288">
        <f t="shared" si="13"/>
        <v>0</v>
      </c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1">
        <f>IF(U$254=1,$E62,0)</f>
        <v>0</v>
      </c>
      <c r="V62" s="290"/>
      <c r="W62" s="290"/>
      <c r="X62" s="291">
        <f>IF(X$254=1,$E62,0)</f>
        <v>0</v>
      </c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F62" s="202"/>
    </row>
    <row r="63" spans="1:58" s="25" customFormat="1" ht="15" x14ac:dyDescent="0.25">
      <c r="A63" s="292" t="s">
        <v>1382</v>
      </c>
      <c r="B63" s="298">
        <v>602651</v>
      </c>
      <c r="C63" s="558" t="s">
        <v>1000</v>
      </c>
      <c r="D63" s="557"/>
      <c r="E63" s="288">
        <f>IF(Identification!$C$19="OUI",IF(AND($A$9="cpte_CN",$A63="cpte_CN"),SUMIF(CRP!$A$12:$A$412,B63,CRP!$L$12:$L$412),SUMIF(CRP!$B$12:$B$412,B63,CRP!$L$12:$L$412)),0)</f>
        <v>0</v>
      </c>
      <c r="F63" s="288">
        <f t="shared" si="5"/>
        <v>0</v>
      </c>
      <c r="G63" s="288">
        <f t="shared" si="13"/>
        <v>0</v>
      </c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1">
        <f>IF(U$254=1,$E63,0)</f>
        <v>0</v>
      </c>
      <c r="V63" s="290"/>
      <c r="W63" s="290"/>
      <c r="X63" s="291">
        <f>IF(X$254=1,$E63,0)</f>
        <v>0</v>
      </c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F63" s="202"/>
    </row>
    <row r="64" spans="1:58" s="25" customFormat="1" ht="15" x14ac:dyDescent="0.25">
      <c r="A64" s="292" t="s">
        <v>1382</v>
      </c>
      <c r="B64" s="298">
        <v>602652</v>
      </c>
      <c r="C64" s="558" t="s">
        <v>1001</v>
      </c>
      <c r="D64" s="557"/>
      <c r="E64" s="288">
        <f>IF(Identification!$C$19="OUI",IF(AND($A$9="cpte_CN",$A64="cpte_CN"),SUMIF(CRP!$A$12:$A$412,B64,CRP!$L$12:$L$412),SUMIF(CRP!$B$12:$B$412,B64,CRP!$L$12:$L$412)),0)</f>
        <v>0</v>
      </c>
      <c r="F64" s="288">
        <f t="shared" si="5"/>
        <v>0</v>
      </c>
      <c r="G64" s="288">
        <f t="shared" si="13"/>
        <v>0</v>
      </c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1">
        <f>IF(R$254=1,$E64,0)</f>
        <v>0</v>
      </c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F64" s="202"/>
    </row>
    <row r="65" spans="1:58" s="25" customFormat="1" ht="15" x14ac:dyDescent="0.25">
      <c r="A65" s="292" t="s">
        <v>1382</v>
      </c>
      <c r="B65" s="298">
        <v>602661</v>
      </c>
      <c r="C65" s="558" t="s">
        <v>1002</v>
      </c>
      <c r="D65" s="557"/>
      <c r="E65" s="288">
        <f>IF(Identification!$C$19="OUI",IF(AND($A$9="cpte_CN",$A65="cpte_CN"),SUMIF(CRP!$A$12:$A$412,B65,CRP!$L$12:$L$412),SUMIF(CRP!$B$12:$B$412,B65,CRP!$L$12:$L$412)),0)</f>
        <v>0</v>
      </c>
      <c r="F65" s="288">
        <f t="shared" si="5"/>
        <v>0</v>
      </c>
      <c r="G65" s="288">
        <f t="shared" si="13"/>
        <v>0</v>
      </c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290"/>
      <c r="AI65" s="290"/>
      <c r="AJ65" s="302"/>
      <c r="AK65" s="302"/>
      <c r="AL65" s="302"/>
      <c r="AM65" s="302"/>
      <c r="AN65" s="302"/>
      <c r="AO65" s="290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F65" s="202"/>
    </row>
    <row r="66" spans="1:58" s="25" customFormat="1" ht="15" x14ac:dyDescent="0.25">
      <c r="A66" s="292" t="s">
        <v>1382</v>
      </c>
      <c r="B66" s="298">
        <v>602662</v>
      </c>
      <c r="C66" s="558" t="s">
        <v>1003</v>
      </c>
      <c r="D66" s="557"/>
      <c r="E66" s="288">
        <f>IF(Identification!$C$19="OUI",IF(AND($A$9="cpte_CN",$A66="cpte_CN"),SUMIF(CRP!$A$12:$A$412,B66,CRP!$L$12:$L$412),SUMIF(CRP!$B$12:$B$412,B66,CRP!$L$12:$L$412)),0)</f>
        <v>0</v>
      </c>
      <c r="F66" s="288">
        <f t="shared" si="5"/>
        <v>0</v>
      </c>
      <c r="G66" s="288">
        <f t="shared" si="13"/>
        <v>0</v>
      </c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F66" s="202"/>
    </row>
    <row r="67" spans="1:58" s="25" customFormat="1" ht="15" x14ac:dyDescent="0.25">
      <c r="A67" s="292" t="s">
        <v>1382</v>
      </c>
      <c r="B67" s="298">
        <v>602663</v>
      </c>
      <c r="C67" s="558" t="s">
        <v>1004</v>
      </c>
      <c r="D67" s="557"/>
      <c r="E67" s="288">
        <f>IF(Identification!$C$19="OUI",IF(AND($A$9="cpte_CN",$A67="cpte_CN"),SUMIF(CRP!$A$12:$A$412,B67,CRP!$L$12:$L$412),SUMIF(CRP!$B$12:$B$412,B67,CRP!$L$12:$L$412)),0)</f>
        <v>0</v>
      </c>
      <c r="F67" s="288">
        <f t="shared" si="5"/>
        <v>0</v>
      </c>
      <c r="G67" s="288">
        <f t="shared" si="13"/>
        <v>0</v>
      </c>
      <c r="H67" s="291">
        <f>IF(H$254=1,$E67,0)</f>
        <v>0</v>
      </c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F67" s="202"/>
    </row>
    <row r="68" spans="1:58" s="25" customFormat="1" ht="15" x14ac:dyDescent="0.25">
      <c r="A68" s="292" t="s">
        <v>1382</v>
      </c>
      <c r="B68" s="298">
        <v>602664</v>
      </c>
      <c r="C68" s="558" t="s">
        <v>1005</v>
      </c>
      <c r="D68" s="557"/>
      <c r="E68" s="288">
        <f>IF(Identification!$C$19="OUI",IF(AND($A$9="cpte_CN",$A68="cpte_CN"),SUMIF(CRP!$A$12:$A$412,B68,CRP!$L$12:$L$412),SUMIF(CRP!$B$12:$B$412,B68,CRP!$L$12:$L$412)),0)</f>
        <v>0</v>
      </c>
      <c r="F68" s="288">
        <f t="shared" si="5"/>
        <v>0</v>
      </c>
      <c r="G68" s="288">
        <f t="shared" si="13"/>
        <v>0</v>
      </c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290"/>
      <c r="AI68" s="290"/>
      <c r="AJ68" s="302"/>
      <c r="AK68" s="302"/>
      <c r="AL68" s="302"/>
      <c r="AM68" s="302"/>
      <c r="AN68" s="302"/>
      <c r="AO68" s="290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F68" s="202"/>
    </row>
    <row r="69" spans="1:58" s="25" customFormat="1" ht="15" x14ac:dyDescent="0.25">
      <c r="A69" s="292" t="s">
        <v>1382</v>
      </c>
      <c r="B69" s="298">
        <v>602668</v>
      </c>
      <c r="C69" s="558" t="s">
        <v>1006</v>
      </c>
      <c r="D69" s="557"/>
      <c r="E69" s="288">
        <f>IF(Identification!$C$19="OUI",IF(AND($A$9="cpte_CN",$A69="cpte_CN"),SUMIF(CRP!$A$12:$A$412,B69,CRP!$L$12:$L$412),SUMIF(CRP!$B$12:$B$412,B69,CRP!$L$12:$L$412)),0)</f>
        <v>0</v>
      </c>
      <c r="F69" s="288">
        <f t="shared" si="5"/>
        <v>0</v>
      </c>
      <c r="G69" s="288">
        <f t="shared" si="13"/>
        <v>0</v>
      </c>
      <c r="H69" s="302"/>
      <c r="I69" s="302"/>
      <c r="J69" s="302"/>
      <c r="K69" s="302"/>
      <c r="L69" s="304"/>
      <c r="M69" s="304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F69" s="202"/>
    </row>
    <row r="70" spans="1:58" s="25" customFormat="1" ht="15" x14ac:dyDescent="0.25">
      <c r="A70" s="292" t="s">
        <v>1382</v>
      </c>
      <c r="B70" s="298">
        <v>60268</v>
      </c>
      <c r="C70" s="558" t="s">
        <v>1007</v>
      </c>
      <c r="D70" s="557"/>
      <c r="E70" s="288">
        <f>IF(Identification!$C$19="OUI",IF(AND($A$9="cpte_CN",$A70="cpte_CN"),SUMIF(CRP!$A$12:$A$412,B70,CRP!$L$12:$L$412),SUMIF(CRP!$B$12:$B$412,B70,CRP!$L$12:$L$412)),0)</f>
        <v>0</v>
      </c>
      <c r="F70" s="288">
        <f t="shared" si="5"/>
        <v>0</v>
      </c>
      <c r="G70" s="288">
        <f t="shared" si="13"/>
        <v>0</v>
      </c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4"/>
      <c r="V70" s="302"/>
      <c r="W70" s="302"/>
      <c r="X70" s="304"/>
      <c r="Y70" s="302"/>
      <c r="Z70" s="302"/>
      <c r="AA70" s="302"/>
      <c r="AB70" s="302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  <c r="AW70" s="290"/>
      <c r="AX70" s="290"/>
      <c r="AY70" s="290"/>
      <c r="AZ70" s="290"/>
      <c r="BA70" s="290"/>
      <c r="BB70" s="290"/>
      <c r="BC70" s="290"/>
      <c r="BD70" s="290"/>
      <c r="BF70" s="202"/>
    </row>
    <row r="71" spans="1:58" s="25" customFormat="1" ht="15" x14ac:dyDescent="0.25">
      <c r="A71" s="292" t="s">
        <v>1382</v>
      </c>
      <c r="B71" s="298">
        <v>6028</v>
      </c>
      <c r="C71" s="558" t="s">
        <v>1008</v>
      </c>
      <c r="D71" s="557"/>
      <c r="E71" s="288">
        <f>IF(Identification!$C$19="OUI",IF(AND($A$9="cpte_CN",$A71="cpte_CN"),SUMIF(CRP!$A$12:$A$412,B71,CRP!$L$12:$L$412),SUMIF(CRP!$B$12:$B$412,B71,CRP!$L$12:$L$412)),0)</f>
        <v>0</v>
      </c>
      <c r="F71" s="288">
        <f t="shared" si="5"/>
        <v>0</v>
      </c>
      <c r="G71" s="288">
        <f t="shared" si="13"/>
        <v>0</v>
      </c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4"/>
      <c r="V71" s="302"/>
      <c r="W71" s="302"/>
      <c r="X71" s="304"/>
      <c r="Y71" s="302"/>
      <c r="Z71" s="302"/>
      <c r="AA71" s="302"/>
      <c r="AB71" s="302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  <c r="AO71" s="290"/>
      <c r="AP71" s="290"/>
      <c r="AQ71" s="290"/>
      <c r="AR71" s="290"/>
      <c r="AS71" s="290"/>
      <c r="AT71" s="290"/>
      <c r="AU71" s="290"/>
      <c r="AV71" s="290"/>
      <c r="AW71" s="290"/>
      <c r="AX71" s="290"/>
      <c r="AY71" s="290"/>
      <c r="AZ71" s="290"/>
      <c r="BA71" s="290"/>
      <c r="BB71" s="290"/>
      <c r="BC71" s="290"/>
      <c r="BD71" s="290"/>
      <c r="BF71" s="202"/>
    </row>
    <row r="72" spans="1:58" s="25" customFormat="1" ht="15" x14ac:dyDescent="0.25">
      <c r="A72" s="292" t="s">
        <v>1382</v>
      </c>
      <c r="B72" s="298">
        <v>60611</v>
      </c>
      <c r="C72" s="562" t="s">
        <v>1408</v>
      </c>
      <c r="D72" s="557"/>
      <c r="E72" s="288">
        <f>IF(Identification!$C$19="OUI",IF(AND($A$9="cpte_CN",$A72="cpte_CN"),SUMIF(CRP!$A$12:$A$412,B72,CRP!$L$12:$L$412),SUMIF(CRP!$B$12:$B$412,B72,CRP!$L$12:$L$412)),0)</f>
        <v>0</v>
      </c>
      <c r="F72" s="288">
        <f t="shared" si="5"/>
        <v>0</v>
      </c>
      <c r="G72" s="288">
        <f t="shared" si="13"/>
        <v>0</v>
      </c>
      <c r="H72" s="290"/>
      <c r="I72" s="290"/>
      <c r="J72" s="290"/>
      <c r="K72" s="290"/>
      <c r="L72" s="291">
        <f t="shared" ref="L72:M75" si="16">IF(L$254=1,$E72,0)</f>
        <v>0</v>
      </c>
      <c r="M72" s="291">
        <f t="shared" si="16"/>
        <v>0</v>
      </c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0"/>
      <c r="AP72" s="290"/>
      <c r="AQ72" s="290"/>
      <c r="AR72" s="290"/>
      <c r="AS72" s="290"/>
      <c r="AT72" s="290"/>
      <c r="AU72" s="290"/>
      <c r="AV72" s="290"/>
      <c r="AW72" s="290"/>
      <c r="AX72" s="290"/>
      <c r="AY72" s="290"/>
      <c r="AZ72" s="290"/>
      <c r="BA72" s="290"/>
      <c r="BB72" s="290"/>
      <c r="BC72" s="290"/>
      <c r="BD72" s="290"/>
      <c r="BF72" s="202"/>
    </row>
    <row r="73" spans="1:58" s="25" customFormat="1" ht="15" x14ac:dyDescent="0.25">
      <c r="A73" s="292" t="s">
        <v>1382</v>
      </c>
      <c r="B73" s="298">
        <v>60612</v>
      </c>
      <c r="C73" s="562" t="s">
        <v>1409</v>
      </c>
      <c r="D73" s="557"/>
      <c r="E73" s="288">
        <f>IF(Identification!$C$19="OUI",IF(AND($A$9="cpte_CN",$A73="cpte_CN"),SUMIF(CRP!$A$12:$A$412,B73,CRP!$L$12:$L$412),SUMIF(CRP!$B$12:$B$412,B73,CRP!$L$12:$L$412)),0)</f>
        <v>0</v>
      </c>
      <c r="F73" s="288">
        <f t="shared" si="5"/>
        <v>0</v>
      </c>
      <c r="G73" s="288">
        <f t="shared" ref="G73:G75" si="17">E73-F73</f>
        <v>0</v>
      </c>
      <c r="H73" s="290"/>
      <c r="I73" s="290"/>
      <c r="J73" s="290"/>
      <c r="K73" s="290"/>
      <c r="L73" s="291">
        <f t="shared" si="16"/>
        <v>0</v>
      </c>
      <c r="M73" s="291">
        <f t="shared" si="16"/>
        <v>0</v>
      </c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0"/>
      <c r="AP73" s="290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  <c r="BD73" s="290"/>
      <c r="BF73" s="202"/>
    </row>
    <row r="74" spans="1:58" s="25" customFormat="1" ht="15" x14ac:dyDescent="0.25">
      <c r="A74" s="292" t="s">
        <v>1382</v>
      </c>
      <c r="B74" s="298">
        <v>60613</v>
      </c>
      <c r="C74" s="562" t="s">
        <v>1410</v>
      </c>
      <c r="D74" s="557"/>
      <c r="E74" s="288">
        <f>IF(Identification!$C$19="OUI",IF(AND($A$9="cpte_CN",$A74="cpte_CN"),SUMIF(CRP!$A$12:$A$412,B74,CRP!$L$12:$L$412),SUMIF(CRP!$B$12:$B$412,B74,CRP!$L$12:$L$412)),0)</f>
        <v>0</v>
      </c>
      <c r="F74" s="288">
        <f t="shared" si="5"/>
        <v>0</v>
      </c>
      <c r="G74" s="288">
        <f t="shared" si="17"/>
        <v>0</v>
      </c>
      <c r="H74" s="290"/>
      <c r="I74" s="290"/>
      <c r="J74" s="290"/>
      <c r="K74" s="290"/>
      <c r="L74" s="291">
        <f t="shared" si="16"/>
        <v>0</v>
      </c>
      <c r="M74" s="291">
        <f t="shared" si="16"/>
        <v>0</v>
      </c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0"/>
      <c r="AP74" s="290"/>
      <c r="AQ74" s="290"/>
      <c r="AR74" s="290"/>
      <c r="AS74" s="290"/>
      <c r="AT74" s="290"/>
      <c r="AU74" s="290"/>
      <c r="AV74" s="290"/>
      <c r="AW74" s="290"/>
      <c r="AX74" s="290"/>
      <c r="AY74" s="290"/>
      <c r="AZ74" s="290"/>
      <c r="BA74" s="290"/>
      <c r="BB74" s="290"/>
      <c r="BC74" s="290"/>
      <c r="BD74" s="290"/>
      <c r="BF74" s="202"/>
    </row>
    <row r="75" spans="1:58" s="25" customFormat="1" ht="15" x14ac:dyDescent="0.25">
      <c r="A75" s="292" t="s">
        <v>1382</v>
      </c>
      <c r="B75" s="298">
        <v>60618</v>
      </c>
      <c r="C75" s="562" t="s">
        <v>1411</v>
      </c>
      <c r="D75" s="557"/>
      <c r="E75" s="288">
        <f>IF(Identification!$C$19="OUI",IF(AND($A$9="cpte_CN",$A75="cpte_CN"),SUMIF(CRP!$A$12:$A$412,B75,CRP!$L$12:$L$412),SUMIF(CRP!$B$12:$B$412,B75,CRP!$L$12:$L$412)),0)</f>
        <v>0</v>
      </c>
      <c r="F75" s="288">
        <f t="shared" si="5"/>
        <v>0</v>
      </c>
      <c r="G75" s="288">
        <f t="shared" si="17"/>
        <v>0</v>
      </c>
      <c r="H75" s="290"/>
      <c r="I75" s="290"/>
      <c r="J75" s="290"/>
      <c r="K75" s="290"/>
      <c r="L75" s="291">
        <f t="shared" si="16"/>
        <v>0</v>
      </c>
      <c r="M75" s="291">
        <f t="shared" si="16"/>
        <v>0</v>
      </c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  <c r="AK75" s="290"/>
      <c r="AL75" s="290"/>
      <c r="AM75" s="290"/>
      <c r="AN75" s="290"/>
      <c r="AO75" s="290"/>
      <c r="AP75" s="290"/>
      <c r="AQ75" s="290"/>
      <c r="AR75" s="290"/>
      <c r="AS75" s="290"/>
      <c r="AT75" s="290"/>
      <c r="AU75" s="290"/>
      <c r="AV75" s="290"/>
      <c r="AW75" s="290"/>
      <c r="AX75" s="290"/>
      <c r="AY75" s="290"/>
      <c r="AZ75" s="290"/>
      <c r="BA75" s="290"/>
      <c r="BB75" s="290"/>
      <c r="BC75" s="290"/>
      <c r="BD75" s="290"/>
      <c r="BF75" s="202"/>
    </row>
    <row r="76" spans="1:58" s="25" customFormat="1" ht="15" x14ac:dyDescent="0.25">
      <c r="A76" s="292" t="s">
        <v>1382</v>
      </c>
      <c r="B76" s="298">
        <v>60621</v>
      </c>
      <c r="C76" s="562" t="s">
        <v>171</v>
      </c>
      <c r="D76" s="557"/>
      <c r="E76" s="288">
        <f>IF(Identification!$C$19="OUI",IF(AND($A$9="cpte_CN",$A76="cpte_CN"),SUMIF(CRP!$A$12:$A$412,B76,CRP!$L$12:$L$412),SUMIF(CRP!$B$12:$B$412,B76,CRP!$L$12:$L$412)),0)</f>
        <v>0</v>
      </c>
      <c r="F76" s="288">
        <f t="shared" si="5"/>
        <v>0</v>
      </c>
      <c r="G76" s="288">
        <f t="shared" si="13"/>
        <v>0</v>
      </c>
      <c r="H76" s="302"/>
      <c r="I76" s="302"/>
      <c r="J76" s="302"/>
      <c r="K76" s="302"/>
      <c r="L76" s="304"/>
      <c r="M76" s="304"/>
      <c r="N76" s="302"/>
      <c r="O76" s="290"/>
      <c r="P76" s="302"/>
      <c r="Q76" s="290"/>
      <c r="R76" s="290"/>
      <c r="S76" s="290"/>
      <c r="T76" s="290"/>
      <c r="U76" s="302"/>
      <c r="V76" s="302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302"/>
      <c r="AW76" s="290"/>
      <c r="AX76" s="290"/>
      <c r="AY76" s="290"/>
      <c r="AZ76" s="290"/>
      <c r="BA76" s="290"/>
      <c r="BB76" s="290"/>
      <c r="BC76" s="290"/>
      <c r="BD76" s="290"/>
      <c r="BF76" s="202"/>
    </row>
    <row r="77" spans="1:58" s="25" customFormat="1" ht="15" x14ac:dyDescent="0.25">
      <c r="A77" s="292" t="s">
        <v>1382</v>
      </c>
      <c r="B77" s="298">
        <v>60622</v>
      </c>
      <c r="C77" s="562" t="s">
        <v>172</v>
      </c>
      <c r="D77" s="557"/>
      <c r="E77" s="288">
        <f>IF(Identification!$C$19="OUI",IF(AND($A$9="cpte_CN",$A77="cpte_CN"),SUMIF(CRP!$A$12:$A$412,B77,CRP!$L$12:$L$412),SUMIF(CRP!$B$12:$B$412,B77,CRP!$L$12:$L$412)),0)</f>
        <v>0</v>
      </c>
      <c r="F77" s="288">
        <f t="shared" ref="F77:F140" si="18">SUM(H77:BD77)</f>
        <v>0</v>
      </c>
      <c r="G77" s="288">
        <f t="shared" si="13"/>
        <v>0</v>
      </c>
      <c r="H77" s="302"/>
      <c r="I77" s="302"/>
      <c r="J77" s="302"/>
      <c r="K77" s="302"/>
      <c r="L77" s="304"/>
      <c r="M77" s="304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90"/>
      <c r="BD77" s="290"/>
      <c r="BF77" s="202"/>
    </row>
    <row r="78" spans="1:58" s="25" customFormat="1" ht="15" x14ac:dyDescent="0.25">
      <c r="A78" s="292" t="s">
        <v>1382</v>
      </c>
      <c r="B78" s="298">
        <v>60623</v>
      </c>
      <c r="C78" s="562" t="s">
        <v>173</v>
      </c>
      <c r="D78" s="557"/>
      <c r="E78" s="288">
        <f>IF(Identification!$C$19="OUI",IF(AND($A$9="cpte_CN",$A78="cpte_CN"),SUMIF(CRP!$A$12:$A$412,B78,CRP!$L$12:$L$412),SUMIF(CRP!$B$12:$B$412,B78,CRP!$L$12:$L$412)),0)</f>
        <v>0</v>
      </c>
      <c r="F78" s="288">
        <f t="shared" si="18"/>
        <v>0</v>
      </c>
      <c r="G78" s="288">
        <f t="shared" si="13"/>
        <v>0</v>
      </c>
      <c r="H78" s="302"/>
      <c r="I78" s="302"/>
      <c r="J78" s="302"/>
      <c r="K78" s="302"/>
      <c r="L78" s="290"/>
      <c r="M78" s="290"/>
      <c r="N78" s="302"/>
      <c r="O78" s="290"/>
      <c r="P78" s="290"/>
      <c r="Q78" s="302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302"/>
      <c r="AF78" s="290"/>
      <c r="AG78" s="290"/>
      <c r="AH78" s="290"/>
      <c r="AI78" s="290"/>
      <c r="AJ78" s="290"/>
      <c r="AK78" s="290"/>
      <c r="AL78" s="290"/>
      <c r="AM78" s="290"/>
      <c r="AN78" s="290"/>
      <c r="AO78" s="290"/>
      <c r="AP78" s="290"/>
      <c r="AQ78" s="290"/>
      <c r="AR78" s="290"/>
      <c r="AS78" s="290"/>
      <c r="AT78" s="290"/>
      <c r="AU78" s="290"/>
      <c r="AV78" s="302"/>
      <c r="AW78" s="290"/>
      <c r="AX78" s="290"/>
      <c r="AY78" s="290"/>
      <c r="AZ78" s="290"/>
      <c r="BA78" s="290"/>
      <c r="BB78" s="290"/>
      <c r="BC78" s="290"/>
      <c r="BD78" s="290"/>
      <c r="BF78" s="202"/>
    </row>
    <row r="79" spans="1:58" s="25" customFormat="1" ht="15" x14ac:dyDescent="0.25">
      <c r="A79" s="292" t="s">
        <v>1382</v>
      </c>
      <c r="B79" s="298">
        <v>60624</v>
      </c>
      <c r="C79" s="562" t="s">
        <v>174</v>
      </c>
      <c r="D79" s="557"/>
      <c r="E79" s="288">
        <f>IF(Identification!$C$19="OUI",IF(AND($A$9="cpte_CN",$A79="cpte_CN"),SUMIF(CRP!$A$12:$A$412,B79,CRP!$L$12:$L$412),SUMIF(CRP!$B$12:$B$412,B79,CRP!$L$12:$L$412)),0)</f>
        <v>0</v>
      </c>
      <c r="F79" s="288">
        <f t="shared" si="18"/>
        <v>0</v>
      </c>
      <c r="G79" s="288">
        <f t="shared" si="13"/>
        <v>0</v>
      </c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1">
        <f>IF(U$254=1,$E79,0)</f>
        <v>0</v>
      </c>
      <c r="V79" s="290"/>
      <c r="W79" s="290"/>
      <c r="X79" s="291">
        <f>IF(X$254=1,$E79,0)</f>
        <v>0</v>
      </c>
      <c r="Y79" s="290"/>
      <c r="Z79" s="290"/>
      <c r="AA79" s="290"/>
      <c r="AB79" s="290"/>
      <c r="AC79" s="290"/>
      <c r="AD79" s="290"/>
      <c r="AE79" s="290"/>
      <c r="AF79" s="290"/>
      <c r="AG79" s="290"/>
      <c r="AH79" s="290"/>
      <c r="AI79" s="290"/>
      <c r="AJ79" s="290"/>
      <c r="AK79" s="290"/>
      <c r="AL79" s="290"/>
      <c r="AM79" s="290"/>
      <c r="AN79" s="290"/>
      <c r="AO79" s="290"/>
      <c r="AP79" s="290"/>
      <c r="AQ79" s="290"/>
      <c r="AR79" s="290"/>
      <c r="AS79" s="290"/>
      <c r="AT79" s="290"/>
      <c r="AU79" s="290"/>
      <c r="AV79" s="290"/>
      <c r="AW79" s="290"/>
      <c r="AX79" s="290"/>
      <c r="AY79" s="290"/>
      <c r="AZ79" s="290"/>
      <c r="BA79" s="290"/>
      <c r="BB79" s="290"/>
      <c r="BC79" s="290"/>
      <c r="BD79" s="290"/>
      <c r="BF79" s="202"/>
    </row>
    <row r="80" spans="1:58" s="25" customFormat="1" ht="15" x14ac:dyDescent="0.25">
      <c r="A80" s="292" t="s">
        <v>1382</v>
      </c>
      <c r="B80" s="298">
        <v>606251</v>
      </c>
      <c r="C80" s="562" t="s">
        <v>190</v>
      </c>
      <c r="D80" s="557"/>
      <c r="E80" s="288">
        <f>IF(Identification!$C$19="OUI",IF(AND($A$9="cpte_CN",$A80="cpte_CN"),SUMIF(CRP!$A$12:$A$412,B80,CRP!$L$12:$L$412),SUMIF(CRP!$B$12:$B$412,B80,CRP!$L$12:$L$412)),0)</f>
        <v>0</v>
      </c>
      <c r="F80" s="288">
        <f t="shared" si="18"/>
        <v>0</v>
      </c>
      <c r="G80" s="288">
        <f t="shared" si="13"/>
        <v>0</v>
      </c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1">
        <f>IF(U$254=1,$E80,0)</f>
        <v>0</v>
      </c>
      <c r="V80" s="290"/>
      <c r="W80" s="290"/>
      <c r="X80" s="291">
        <f>IF(X$254=1,$E80,0)</f>
        <v>0</v>
      </c>
      <c r="Y80" s="290"/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290"/>
      <c r="AK80" s="290"/>
      <c r="AL80" s="290"/>
      <c r="AM80" s="290"/>
      <c r="AN80" s="290"/>
      <c r="AO80" s="290"/>
      <c r="AP80" s="290"/>
      <c r="AQ80" s="290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90"/>
      <c r="BD80" s="290"/>
      <c r="BF80" s="202"/>
    </row>
    <row r="81" spans="1:58" s="25" customFormat="1" ht="15" x14ac:dyDescent="0.25">
      <c r="A81" s="292" t="s">
        <v>1382</v>
      </c>
      <c r="B81" s="298">
        <v>606252</v>
      </c>
      <c r="C81" s="562" t="s">
        <v>176</v>
      </c>
      <c r="D81" s="557"/>
      <c r="E81" s="288">
        <f>IF(Identification!$C$19="OUI",IF(AND($A$9="cpte_CN",$A81="cpte_CN"),SUMIF(CRP!$A$12:$A$412,B81,CRP!$L$12:$L$412),SUMIF(CRP!$B$12:$B$412,B81,CRP!$L$12:$L$412)),0)</f>
        <v>0</v>
      </c>
      <c r="F81" s="288">
        <f t="shared" si="18"/>
        <v>0</v>
      </c>
      <c r="G81" s="288">
        <f t="shared" si="13"/>
        <v>0</v>
      </c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1">
        <f>IF(R$254=1,$E81,0)</f>
        <v>0</v>
      </c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90"/>
      <c r="AL81" s="290"/>
      <c r="AM81" s="290"/>
      <c r="AN81" s="290"/>
      <c r="AO81" s="290"/>
      <c r="AP81" s="290"/>
      <c r="AQ81" s="290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90"/>
      <c r="BD81" s="290"/>
      <c r="BF81" s="202"/>
    </row>
    <row r="82" spans="1:58" s="25" customFormat="1" ht="15" x14ac:dyDescent="0.25">
      <c r="A82" s="292" t="s">
        <v>1382</v>
      </c>
      <c r="B82" s="298">
        <v>606261</v>
      </c>
      <c r="C82" s="562" t="s">
        <v>177</v>
      </c>
      <c r="D82" s="557"/>
      <c r="E82" s="288">
        <f>IF(Identification!$C$19="OUI",IF(AND($A$9="cpte_CN",$A82="cpte_CN"),SUMIF(CRP!$A$12:$A$412,B82,CRP!$L$12:$L$412),SUMIF(CRP!$B$12:$B$412,B82,CRP!$L$12:$L$412)),0)</f>
        <v>0</v>
      </c>
      <c r="F82" s="288">
        <f t="shared" si="18"/>
        <v>0</v>
      </c>
      <c r="G82" s="288">
        <f t="shared" si="13"/>
        <v>0</v>
      </c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290"/>
      <c r="AI82" s="290"/>
      <c r="AJ82" s="302"/>
      <c r="AK82" s="302"/>
      <c r="AL82" s="302"/>
      <c r="AM82" s="302"/>
      <c r="AN82" s="302"/>
      <c r="AO82" s="290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F82" s="202"/>
    </row>
    <row r="83" spans="1:58" s="25" customFormat="1" ht="15" x14ac:dyDescent="0.25">
      <c r="A83" s="292" t="s">
        <v>1382</v>
      </c>
      <c r="B83" s="298">
        <v>606262</v>
      </c>
      <c r="C83" s="562" t="s">
        <v>178</v>
      </c>
      <c r="D83" s="557"/>
      <c r="E83" s="288">
        <f>IF(Identification!$C$19="OUI",IF(AND($A$9="cpte_CN",$A83="cpte_CN"),SUMIF(CRP!$A$12:$A$412,B83,CRP!$L$12:$L$412),SUMIF(CRP!$B$12:$B$412,B83,CRP!$L$12:$L$412)),0)</f>
        <v>0</v>
      </c>
      <c r="F83" s="288">
        <f t="shared" si="18"/>
        <v>0</v>
      </c>
      <c r="G83" s="288">
        <f t="shared" si="13"/>
        <v>0</v>
      </c>
      <c r="H83" s="302"/>
      <c r="I83" s="302"/>
      <c r="J83" s="302"/>
      <c r="K83" s="302"/>
      <c r="L83" s="304"/>
      <c r="M83" s="304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290"/>
      <c r="AD83" s="290"/>
      <c r="AE83" s="290"/>
      <c r="AF83" s="290"/>
      <c r="AG83" s="290"/>
      <c r="AH83" s="290"/>
      <c r="AI83" s="290"/>
      <c r="AJ83" s="290"/>
      <c r="AK83" s="290"/>
      <c r="AL83" s="290"/>
      <c r="AM83" s="290"/>
      <c r="AN83" s="290"/>
      <c r="AO83" s="290"/>
      <c r="AP83" s="290"/>
      <c r="AQ83" s="290"/>
      <c r="AR83" s="290"/>
      <c r="AS83" s="290"/>
      <c r="AT83" s="290"/>
      <c r="AU83" s="290"/>
      <c r="AV83" s="290"/>
      <c r="AW83" s="290"/>
      <c r="AX83" s="290"/>
      <c r="AY83" s="290"/>
      <c r="AZ83" s="290"/>
      <c r="BA83" s="290"/>
      <c r="BB83" s="290"/>
      <c r="BC83" s="290"/>
      <c r="BD83" s="290"/>
      <c r="BF83" s="202"/>
    </row>
    <row r="84" spans="1:58" s="25" customFormat="1" ht="15" x14ac:dyDescent="0.25">
      <c r="A84" s="292" t="s">
        <v>1382</v>
      </c>
      <c r="B84" s="298">
        <v>606263</v>
      </c>
      <c r="C84" s="562" t="s">
        <v>179</v>
      </c>
      <c r="D84" s="557"/>
      <c r="E84" s="288">
        <f>IF(Identification!$C$19="OUI",IF(AND($A$9="cpte_CN",$A84="cpte_CN"),SUMIF(CRP!$A$12:$A$412,B84,CRP!$L$12:$L$412),SUMIF(CRP!$B$12:$B$412,B84,CRP!$L$12:$L$412)),0)</f>
        <v>0</v>
      </c>
      <c r="F84" s="288">
        <f t="shared" si="18"/>
        <v>0</v>
      </c>
      <c r="G84" s="288">
        <f t="shared" si="13"/>
        <v>0</v>
      </c>
      <c r="H84" s="291">
        <f>IF(H$254=1,$E84,0)</f>
        <v>0</v>
      </c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90"/>
      <c r="BD84" s="290"/>
      <c r="BF84" s="202"/>
    </row>
    <row r="85" spans="1:58" s="25" customFormat="1" ht="15" x14ac:dyDescent="0.25">
      <c r="A85" s="292" t="s">
        <v>1382</v>
      </c>
      <c r="B85" s="298">
        <v>606268</v>
      </c>
      <c r="C85" s="562" t="s">
        <v>191</v>
      </c>
      <c r="D85" s="557"/>
      <c r="E85" s="288">
        <f>IF(Identification!$C$19="OUI",IF(AND($A$9="cpte_CN",$A85="cpte_CN"),SUMIF(CRP!$A$12:$A$412,B85,CRP!$L$12:$L$412),SUMIF(CRP!$B$12:$B$412,B85,CRP!$L$12:$L$412)),0)</f>
        <v>0</v>
      </c>
      <c r="F85" s="288">
        <f t="shared" si="18"/>
        <v>0</v>
      </c>
      <c r="G85" s="288">
        <f t="shared" si="13"/>
        <v>0</v>
      </c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4"/>
      <c r="V85" s="302"/>
      <c r="W85" s="302"/>
      <c r="X85" s="304"/>
      <c r="Y85" s="302"/>
      <c r="Z85" s="302"/>
      <c r="AA85" s="302"/>
      <c r="AB85" s="302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290"/>
      <c r="AQ85" s="290"/>
      <c r="AR85" s="290"/>
      <c r="AS85" s="290"/>
      <c r="AT85" s="290"/>
      <c r="AU85" s="290"/>
      <c r="AV85" s="290"/>
      <c r="AW85" s="290"/>
      <c r="AX85" s="290"/>
      <c r="AY85" s="290"/>
      <c r="AZ85" s="290"/>
      <c r="BA85" s="290"/>
      <c r="BB85" s="290"/>
      <c r="BC85" s="290"/>
      <c r="BD85" s="290"/>
      <c r="BF85" s="202"/>
    </row>
    <row r="86" spans="1:58" s="25" customFormat="1" ht="15" x14ac:dyDescent="0.25">
      <c r="A86" s="292" t="s">
        <v>1382</v>
      </c>
      <c r="B86" s="298">
        <v>6063</v>
      </c>
      <c r="C86" s="562" t="s">
        <v>192</v>
      </c>
      <c r="D86" s="557"/>
      <c r="E86" s="288">
        <f>IF(Identification!$C$19="OUI",IF(AND($A$9="cpte_CN",$A86="cpte_CN"),SUMIF(CRP!$A$12:$A$412,B86,CRP!$L$12:$L$412),SUMIF(CRP!$B$12:$B$412,B86,CRP!$L$12:$L$412)),0)</f>
        <v>0</v>
      </c>
      <c r="F86" s="288">
        <f t="shared" si="18"/>
        <v>0</v>
      </c>
      <c r="G86" s="288">
        <f t="shared" si="13"/>
        <v>0</v>
      </c>
      <c r="H86" s="290"/>
      <c r="I86" s="291">
        <f>IF(I$254=1,$E86,0)</f>
        <v>0</v>
      </c>
      <c r="J86" s="302"/>
      <c r="K86" s="302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0"/>
      <c r="AH86" s="290"/>
      <c r="AI86" s="290"/>
      <c r="AJ86" s="290"/>
      <c r="AK86" s="290"/>
      <c r="AL86" s="290"/>
      <c r="AM86" s="290"/>
      <c r="AN86" s="290"/>
      <c r="AO86" s="290"/>
      <c r="AP86" s="290"/>
      <c r="AQ86" s="290"/>
      <c r="AR86" s="290"/>
      <c r="AS86" s="290"/>
      <c r="AT86" s="290"/>
      <c r="AU86" s="290"/>
      <c r="AV86" s="290"/>
      <c r="AW86" s="290"/>
      <c r="AX86" s="290"/>
      <c r="AY86" s="290"/>
      <c r="AZ86" s="290"/>
      <c r="BA86" s="290"/>
      <c r="BB86" s="290"/>
      <c r="BC86" s="290"/>
      <c r="BD86" s="290"/>
      <c r="BF86" s="202"/>
    </row>
    <row r="87" spans="1:58" s="25" customFormat="1" ht="15" x14ac:dyDescent="0.25">
      <c r="A87" s="292" t="s">
        <v>1382</v>
      </c>
      <c r="B87" s="298">
        <v>6068</v>
      </c>
      <c r="C87" s="562" t="s">
        <v>193</v>
      </c>
      <c r="D87" s="557"/>
      <c r="E87" s="288">
        <f>IF(Identification!$C$19="OUI",IF(AND($A$9="cpte_CN",$A87="cpte_CN"),SUMIF(CRP!$A$12:$A$412,B87,CRP!$L$12:$L$412),SUMIF(CRP!$B$12:$B$412,B87,CRP!$L$12:$L$412)),0)</f>
        <v>0</v>
      </c>
      <c r="F87" s="288">
        <f t="shared" si="18"/>
        <v>0</v>
      </c>
      <c r="G87" s="288">
        <f t="shared" ref="G87:G150" si="19">E87-F87</f>
        <v>0</v>
      </c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4"/>
      <c r="V87" s="302"/>
      <c r="W87" s="302"/>
      <c r="X87" s="304"/>
      <c r="Y87" s="302"/>
      <c r="Z87" s="302"/>
      <c r="AA87" s="302"/>
      <c r="AB87" s="302"/>
      <c r="AC87" s="290"/>
      <c r="AD87" s="290"/>
      <c r="AE87" s="290"/>
      <c r="AF87" s="290"/>
      <c r="AG87" s="290"/>
      <c r="AH87" s="290"/>
      <c r="AI87" s="290"/>
      <c r="AJ87" s="290"/>
      <c r="AK87" s="290"/>
      <c r="AL87" s="290"/>
      <c r="AM87" s="290"/>
      <c r="AN87" s="290"/>
      <c r="AO87" s="290"/>
      <c r="AP87" s="290"/>
      <c r="AQ87" s="290"/>
      <c r="AR87" s="290"/>
      <c r="AS87" s="290"/>
      <c r="AT87" s="290"/>
      <c r="AU87" s="290"/>
      <c r="AV87" s="290"/>
      <c r="AW87" s="290"/>
      <c r="AX87" s="290"/>
      <c r="AY87" s="290"/>
      <c r="AZ87" s="290"/>
      <c r="BA87" s="290"/>
      <c r="BB87" s="290"/>
      <c r="BC87" s="290"/>
      <c r="BD87" s="290"/>
      <c r="BF87" s="202"/>
    </row>
    <row r="88" spans="1:58" s="25" customFormat="1" ht="15" x14ac:dyDescent="0.25">
      <c r="A88" s="292" t="s">
        <v>1382</v>
      </c>
      <c r="B88" s="298">
        <v>6072</v>
      </c>
      <c r="C88" s="562" t="s">
        <v>1010</v>
      </c>
      <c r="D88" s="557"/>
      <c r="E88" s="288">
        <f>IF(Identification!$C$19="OUI",IF(AND($A$9="cpte_CN",$A88="cpte_CN"),SUMIF(CRP!$A$12:$A$412,B88,CRP!$L$12:$L$412),SUMIF(CRP!$B$12:$B$412,B88,CRP!$L$12:$L$412)),0)</f>
        <v>0</v>
      </c>
      <c r="F88" s="288">
        <f t="shared" si="18"/>
        <v>0</v>
      </c>
      <c r="G88" s="288">
        <f t="shared" si="19"/>
        <v>0</v>
      </c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4"/>
      <c r="V88" s="302"/>
      <c r="W88" s="302"/>
      <c r="X88" s="304"/>
      <c r="Y88" s="302"/>
      <c r="Z88" s="302"/>
      <c r="AA88" s="302"/>
      <c r="AB88" s="302"/>
      <c r="AC88" s="290"/>
      <c r="AD88" s="290"/>
      <c r="AE88" s="290"/>
      <c r="AF88" s="290"/>
      <c r="AG88" s="290"/>
      <c r="AH88" s="290"/>
      <c r="AI88" s="290"/>
      <c r="AJ88" s="290"/>
      <c r="AK88" s="290"/>
      <c r="AL88" s="290"/>
      <c r="AM88" s="290"/>
      <c r="AN88" s="290"/>
      <c r="AO88" s="290"/>
      <c r="AP88" s="290"/>
      <c r="AQ88" s="290"/>
      <c r="AR88" s="290"/>
      <c r="AS88" s="290"/>
      <c r="AT88" s="290"/>
      <c r="AU88" s="290"/>
      <c r="AV88" s="290"/>
      <c r="AW88" s="290"/>
      <c r="AX88" s="290"/>
      <c r="AY88" s="290"/>
      <c r="AZ88" s="290"/>
      <c r="BA88" s="290"/>
      <c r="BB88" s="290"/>
      <c r="BC88" s="290"/>
      <c r="BD88" s="290"/>
      <c r="BF88" s="202"/>
    </row>
    <row r="89" spans="1:58" s="25" customFormat="1" ht="15" x14ac:dyDescent="0.25">
      <c r="A89" s="292" t="s">
        <v>1382</v>
      </c>
      <c r="B89" s="298">
        <v>61221</v>
      </c>
      <c r="C89" s="562" t="s">
        <v>196</v>
      </c>
      <c r="D89" s="557"/>
      <c r="E89" s="288">
        <f>IF(Identification!$C$19="OUI",IF(AND($A$9="cpte_CN",$A89="cpte_CN"),SUMIF(CRP!$A$12:$A$412,B89,CRP!$L$12:$L$412),SUMIF(CRP!$B$12:$B$412,B89,CRP!$L$12:$L$412)),0)</f>
        <v>0</v>
      </c>
      <c r="F89" s="288">
        <f t="shared" si="18"/>
        <v>0</v>
      </c>
      <c r="G89" s="288">
        <f t="shared" si="19"/>
        <v>0</v>
      </c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4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290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302"/>
      <c r="BA89" s="302"/>
      <c r="BB89" s="302"/>
      <c r="BC89" s="302"/>
      <c r="BD89" s="302"/>
      <c r="BF89" s="202"/>
    </row>
    <row r="90" spans="1:58" s="25" customFormat="1" ht="15" x14ac:dyDescent="0.25">
      <c r="A90" s="292" t="s">
        <v>1382</v>
      </c>
      <c r="B90" s="298">
        <v>61222</v>
      </c>
      <c r="C90" s="562" t="s">
        <v>197</v>
      </c>
      <c r="D90" s="557"/>
      <c r="E90" s="288">
        <f>IF(Identification!$C$19="OUI",IF(AND($A$9="cpte_CN",$A90="cpte_CN"),SUMIF(CRP!$A$12:$A$412,B90,CRP!$L$12:$L$412),SUMIF(CRP!$B$12:$B$412,B90,CRP!$L$12:$L$412)),0)</f>
        <v>0</v>
      </c>
      <c r="F90" s="288">
        <f t="shared" si="18"/>
        <v>0</v>
      </c>
      <c r="G90" s="288">
        <f t="shared" si="19"/>
        <v>0</v>
      </c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4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290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F90" s="202"/>
    </row>
    <row r="91" spans="1:58" s="25" customFormat="1" ht="15" x14ac:dyDescent="0.25">
      <c r="A91" s="292" t="s">
        <v>1382</v>
      </c>
      <c r="B91" s="298">
        <v>61223</v>
      </c>
      <c r="C91" s="562" t="s">
        <v>198</v>
      </c>
      <c r="D91" s="557"/>
      <c r="E91" s="288">
        <f>IF(Identification!$C$19="OUI",IF(AND($A$9="cpte_CN",$A91="cpte_CN"),SUMIF(CRP!$A$12:$A$412,B91,CRP!$L$12:$L$412),SUMIF(CRP!$B$12:$B$412,B91,CRP!$L$12:$L$412)),0)</f>
        <v>0</v>
      </c>
      <c r="F91" s="288">
        <f t="shared" si="18"/>
        <v>0</v>
      </c>
      <c r="G91" s="288">
        <f t="shared" si="19"/>
        <v>0</v>
      </c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4"/>
      <c r="AF91" s="302"/>
      <c r="AG91" s="302"/>
      <c r="AH91" s="302"/>
      <c r="AI91" s="302"/>
      <c r="AJ91" s="302"/>
      <c r="AK91" s="302"/>
      <c r="AL91" s="302"/>
      <c r="AM91" s="302"/>
      <c r="AN91" s="302"/>
      <c r="AO91" s="290"/>
      <c r="AP91" s="302"/>
      <c r="AQ91" s="302"/>
      <c r="AR91" s="302"/>
      <c r="AS91" s="302"/>
      <c r="AT91" s="302"/>
      <c r="AU91" s="302"/>
      <c r="AV91" s="302"/>
      <c r="AW91" s="302"/>
      <c r="AX91" s="302"/>
      <c r="AY91" s="302"/>
      <c r="AZ91" s="302"/>
      <c r="BA91" s="302"/>
      <c r="BB91" s="302"/>
      <c r="BC91" s="302"/>
      <c r="BD91" s="302"/>
      <c r="BF91" s="202"/>
    </row>
    <row r="92" spans="1:58" s="25" customFormat="1" ht="15" x14ac:dyDescent="0.25">
      <c r="A92" s="292" t="s">
        <v>1382</v>
      </c>
      <c r="B92" s="298">
        <v>61228</v>
      </c>
      <c r="C92" s="562" t="s">
        <v>199</v>
      </c>
      <c r="D92" s="557"/>
      <c r="E92" s="288">
        <f>IF(Identification!$C$19="OUI",IF(AND($A$9="cpte_CN",$A92="cpte_CN"),SUMIF(CRP!$A$12:$A$412,B92,CRP!$L$12:$L$412),SUMIF(CRP!$B$12:$B$412,B92,CRP!$L$12:$L$412)),0)</f>
        <v>0</v>
      </c>
      <c r="F92" s="288">
        <f t="shared" si="18"/>
        <v>0</v>
      </c>
      <c r="G92" s="288">
        <f t="shared" si="19"/>
        <v>0</v>
      </c>
      <c r="H92" s="302"/>
      <c r="I92" s="302"/>
      <c r="J92" s="302"/>
      <c r="K92" s="302"/>
      <c r="L92" s="302"/>
      <c r="M92" s="302"/>
      <c r="N92" s="302"/>
      <c r="O92" s="302"/>
      <c r="P92" s="302"/>
      <c r="Q92" s="304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290"/>
      <c r="AP92" s="302"/>
      <c r="AQ92" s="302"/>
      <c r="AR92" s="302"/>
      <c r="AS92" s="302"/>
      <c r="AT92" s="302"/>
      <c r="AU92" s="302"/>
      <c r="AV92" s="302"/>
      <c r="AW92" s="302"/>
      <c r="AX92" s="302"/>
      <c r="AY92" s="302"/>
      <c r="AZ92" s="302"/>
      <c r="BA92" s="302"/>
      <c r="BB92" s="302"/>
      <c r="BC92" s="302"/>
      <c r="BD92" s="302"/>
      <c r="BF92" s="202"/>
    </row>
    <row r="93" spans="1:58" s="25" customFormat="1" ht="15" x14ac:dyDescent="0.25">
      <c r="A93" s="292" t="s">
        <v>1382</v>
      </c>
      <c r="B93" s="298">
        <v>612311</v>
      </c>
      <c r="C93" s="562" t="s">
        <v>515</v>
      </c>
      <c r="D93" s="557"/>
      <c r="E93" s="288">
        <f>IF(Identification!$C$19="OUI",IF(AND($A$9="cpte_CN",$A93="cpte_CN"),SUMIF(CRP!$A$12:$A$412,B93,CRP!$L$12:$L$412),SUMIF(CRP!$B$12:$B$412,B93,CRP!$L$12:$L$412)),0)</f>
        <v>0</v>
      </c>
      <c r="F93" s="288">
        <f t="shared" si="18"/>
        <v>0</v>
      </c>
      <c r="G93" s="288">
        <f t="shared" si="19"/>
        <v>0</v>
      </c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290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2"/>
      <c r="BC93" s="302"/>
      <c r="BD93" s="302"/>
      <c r="BF93" s="202"/>
    </row>
    <row r="94" spans="1:58" s="25" customFormat="1" ht="15" x14ac:dyDescent="0.25">
      <c r="A94" s="292" t="s">
        <v>1382</v>
      </c>
      <c r="B94" s="298">
        <v>612312</v>
      </c>
      <c r="C94" s="562" t="s">
        <v>516</v>
      </c>
      <c r="D94" s="557"/>
      <c r="E94" s="288">
        <f>IF(Identification!$C$19="OUI",IF(AND($A$9="cpte_CN",$A94="cpte_CN"),SUMIF(CRP!$A$12:$A$412,B94,CRP!$L$12:$L$412),SUMIF(CRP!$B$12:$B$412,B94,CRP!$L$12:$L$412)),0)</f>
        <v>0</v>
      </c>
      <c r="F94" s="288">
        <f t="shared" si="18"/>
        <v>0</v>
      </c>
      <c r="G94" s="288">
        <f t="shared" si="19"/>
        <v>0</v>
      </c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290"/>
      <c r="AK94" s="290"/>
      <c r="AL94" s="290"/>
      <c r="AM94" s="290"/>
      <c r="AN94" s="290"/>
      <c r="AO94" s="290"/>
      <c r="AP94" s="302"/>
      <c r="AQ94" s="290"/>
      <c r="AR94" s="290"/>
      <c r="AS94" s="290"/>
      <c r="AT94" s="290"/>
      <c r="AU94" s="302"/>
      <c r="AV94" s="302"/>
      <c r="AW94" s="302"/>
      <c r="AX94" s="302"/>
      <c r="AY94" s="302"/>
      <c r="AZ94" s="302"/>
      <c r="BA94" s="302"/>
      <c r="BB94" s="302"/>
      <c r="BC94" s="302"/>
      <c r="BD94" s="302"/>
      <c r="BF94" s="202"/>
    </row>
    <row r="95" spans="1:58" s="25" customFormat="1" ht="15" x14ac:dyDescent="0.25">
      <c r="A95" s="292" t="s">
        <v>1382</v>
      </c>
      <c r="B95" s="298">
        <v>61232</v>
      </c>
      <c r="C95" s="562" t="s">
        <v>200</v>
      </c>
      <c r="D95" s="557"/>
      <c r="E95" s="288">
        <f>IF(Identification!$C$19="OUI",IF(AND($A$9="cpte_CN",$A95="cpte_CN"),SUMIF(CRP!$A$12:$A$412,B95,CRP!$L$12:$L$412),SUMIF(CRP!$B$12:$B$412,B95,CRP!$L$12:$L$412)),0)</f>
        <v>0</v>
      </c>
      <c r="F95" s="288">
        <f t="shared" si="18"/>
        <v>0</v>
      </c>
      <c r="G95" s="288">
        <f t="shared" si="19"/>
        <v>0</v>
      </c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290"/>
      <c r="AK95" s="290"/>
      <c r="AL95" s="290"/>
      <c r="AM95" s="290"/>
      <c r="AN95" s="290"/>
      <c r="AO95" s="290"/>
      <c r="AP95" s="290"/>
      <c r="AQ95" s="290"/>
      <c r="AR95" s="290"/>
      <c r="AS95" s="290"/>
      <c r="AT95" s="290"/>
      <c r="AU95" s="290"/>
      <c r="AV95" s="290"/>
      <c r="AW95" s="290"/>
      <c r="AX95" s="290"/>
      <c r="AY95" s="290"/>
      <c r="AZ95" s="290"/>
      <c r="BA95" s="290"/>
      <c r="BB95" s="290"/>
      <c r="BC95" s="290"/>
      <c r="BD95" s="290"/>
      <c r="BF95" s="202"/>
    </row>
    <row r="96" spans="1:58" s="25" customFormat="1" ht="15" x14ac:dyDescent="0.25">
      <c r="A96" s="292" t="s">
        <v>1382</v>
      </c>
      <c r="B96" s="298">
        <v>6125</v>
      </c>
      <c r="C96" s="562" t="s">
        <v>201</v>
      </c>
      <c r="D96" s="557"/>
      <c r="E96" s="288">
        <f>IF(Identification!$C$19="OUI",IF(AND($A$9="cpte_CN",$A96="cpte_CN"),SUMIF(CRP!$A$12:$A$412,B96,CRP!$L$12:$L$412),SUMIF(CRP!$B$12:$B$412,B96,CRP!$L$12:$L$412)),0)</f>
        <v>0</v>
      </c>
      <c r="F96" s="288">
        <f t="shared" si="18"/>
        <v>0</v>
      </c>
      <c r="G96" s="288">
        <f t="shared" si="19"/>
        <v>0</v>
      </c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0"/>
      <c r="AH96" s="302"/>
      <c r="AI96" s="302"/>
      <c r="AJ96" s="290"/>
      <c r="AK96" s="290"/>
      <c r="AL96" s="290"/>
      <c r="AM96" s="290"/>
      <c r="AN96" s="290"/>
      <c r="AO96" s="290"/>
      <c r="AP96" s="290"/>
      <c r="AQ96" s="290"/>
      <c r="AR96" s="290"/>
      <c r="AS96" s="290"/>
      <c r="AT96" s="290"/>
      <c r="AU96" s="290"/>
      <c r="AV96" s="290"/>
      <c r="AW96" s="290"/>
      <c r="AX96" s="290"/>
      <c r="AY96" s="290"/>
      <c r="AZ96" s="290"/>
      <c r="BA96" s="290"/>
      <c r="BB96" s="290"/>
      <c r="BC96" s="290"/>
      <c r="BD96" s="290"/>
      <c r="BF96" s="202"/>
    </row>
    <row r="97" spans="1:58" s="25" customFormat="1" ht="15" x14ac:dyDescent="0.25">
      <c r="A97" s="292" t="s">
        <v>1382</v>
      </c>
      <c r="B97" s="298">
        <v>61322</v>
      </c>
      <c r="C97" s="562" t="s">
        <v>202</v>
      </c>
      <c r="D97" s="557"/>
      <c r="E97" s="288">
        <f>IF(Identification!$C$19="OUI",IF(AND($A$9="cpte_CN",$A97="cpte_CN"),SUMIF(CRP!$A$12:$A$412,B97,CRP!$L$12:$L$412),SUMIF(CRP!$B$12:$B$412,B97,CRP!$L$12:$L$412)),0)</f>
        <v>0</v>
      </c>
      <c r="F97" s="288">
        <f t="shared" si="18"/>
        <v>0</v>
      </c>
      <c r="G97" s="288">
        <f t="shared" si="19"/>
        <v>0</v>
      </c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0"/>
      <c r="AH97" s="290"/>
      <c r="AI97" s="291">
        <f>IF(AI$254=1,$E97,0)</f>
        <v>0</v>
      </c>
      <c r="AJ97" s="290"/>
      <c r="AK97" s="290"/>
      <c r="AL97" s="290"/>
      <c r="AM97" s="290"/>
      <c r="AN97" s="290"/>
      <c r="AO97" s="290"/>
      <c r="AP97" s="290"/>
      <c r="AQ97" s="290"/>
      <c r="AR97" s="290"/>
      <c r="AS97" s="290"/>
      <c r="AT97" s="290"/>
      <c r="AU97" s="290"/>
      <c r="AV97" s="290"/>
      <c r="AW97" s="290"/>
      <c r="AX97" s="290"/>
      <c r="AY97" s="290"/>
      <c r="AZ97" s="290"/>
      <c r="BA97" s="290"/>
      <c r="BB97" s="290"/>
      <c r="BC97" s="290"/>
      <c r="BD97" s="290"/>
      <c r="BF97" s="202"/>
    </row>
    <row r="98" spans="1:58" s="25" customFormat="1" ht="15" x14ac:dyDescent="0.25">
      <c r="A98" s="292" t="s">
        <v>1382</v>
      </c>
      <c r="B98" s="298">
        <v>613251</v>
      </c>
      <c r="C98" s="562" t="s">
        <v>203</v>
      </c>
      <c r="D98" s="557"/>
      <c r="E98" s="288">
        <f>IF(Identification!$C$19="OUI",IF(AND($A$9="cpte_CN",$A98="cpte_CN"),SUMIF(CRP!$A$12:$A$412,B98,CRP!$L$12:$L$412),SUMIF(CRP!$B$12:$B$412,B98,CRP!$L$12:$L$412)),0)</f>
        <v>0</v>
      </c>
      <c r="F98" s="288">
        <f t="shared" si="18"/>
        <v>0</v>
      </c>
      <c r="G98" s="288">
        <f t="shared" si="19"/>
        <v>0</v>
      </c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1">
        <f>IF(R$254=1,$E98,0)</f>
        <v>0</v>
      </c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0"/>
      <c r="AI98" s="290"/>
      <c r="AJ98" s="290"/>
      <c r="AK98" s="290"/>
      <c r="AL98" s="290"/>
      <c r="AM98" s="290"/>
      <c r="AN98" s="290"/>
      <c r="AO98" s="290"/>
      <c r="AP98" s="290"/>
      <c r="AQ98" s="290"/>
      <c r="AR98" s="290"/>
      <c r="AS98" s="290"/>
      <c r="AT98" s="290"/>
      <c r="AU98" s="290"/>
      <c r="AV98" s="290"/>
      <c r="AW98" s="290"/>
      <c r="AX98" s="290"/>
      <c r="AY98" s="290"/>
      <c r="AZ98" s="290"/>
      <c r="BA98" s="290"/>
      <c r="BB98" s="290"/>
      <c r="BC98" s="290"/>
      <c r="BD98" s="290"/>
      <c r="BF98" s="202"/>
    </row>
    <row r="99" spans="1:58" s="25" customFormat="1" ht="15" x14ac:dyDescent="0.25">
      <c r="A99" s="292" t="s">
        <v>1382</v>
      </c>
      <c r="B99" s="298">
        <v>613252</v>
      </c>
      <c r="C99" s="562" t="s">
        <v>204</v>
      </c>
      <c r="D99" s="557"/>
      <c r="E99" s="288">
        <f>IF(Identification!$C$19="OUI",IF(AND($A$9="cpte_CN",$A99="cpte_CN"),SUMIF(CRP!$A$12:$A$412,B99,CRP!$L$12:$L$412),SUMIF(CRP!$B$12:$B$412,B99,CRP!$L$12:$L$412)),0)</f>
        <v>0</v>
      </c>
      <c r="F99" s="288">
        <f t="shared" si="18"/>
        <v>0</v>
      </c>
      <c r="G99" s="288">
        <f t="shared" si="19"/>
        <v>0</v>
      </c>
      <c r="H99" s="302"/>
      <c r="I99" s="302"/>
      <c r="J99" s="302"/>
      <c r="K99" s="302"/>
      <c r="L99" s="302"/>
      <c r="M99" s="302"/>
      <c r="N99" s="302"/>
      <c r="O99" s="302"/>
      <c r="P99" s="302"/>
      <c r="Q99" s="304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290"/>
      <c r="AD99" s="290"/>
      <c r="AE99" s="290"/>
      <c r="AF99" s="290"/>
      <c r="AG99" s="290"/>
      <c r="AH99" s="290"/>
      <c r="AI99" s="290"/>
      <c r="AJ99" s="290"/>
      <c r="AK99" s="290"/>
      <c r="AL99" s="290"/>
      <c r="AM99" s="290"/>
      <c r="AN99" s="290"/>
      <c r="AO99" s="290"/>
      <c r="AP99" s="290"/>
      <c r="AQ99" s="290"/>
      <c r="AR99" s="290"/>
      <c r="AS99" s="290"/>
      <c r="AT99" s="290"/>
      <c r="AU99" s="290"/>
      <c r="AV99" s="290"/>
      <c r="AW99" s="290"/>
      <c r="AX99" s="290"/>
      <c r="AY99" s="290"/>
      <c r="AZ99" s="290"/>
      <c r="BA99" s="290"/>
      <c r="BB99" s="290"/>
      <c r="BC99" s="290"/>
      <c r="BD99" s="290"/>
      <c r="BF99" s="202"/>
    </row>
    <row r="100" spans="1:58" s="25" customFormat="1" ht="15" x14ac:dyDescent="0.25">
      <c r="A100" s="292" t="s">
        <v>1382</v>
      </c>
      <c r="B100" s="298">
        <v>613253</v>
      </c>
      <c r="C100" s="562" t="s">
        <v>205</v>
      </c>
      <c r="D100" s="557"/>
      <c r="E100" s="288">
        <f>IF(Identification!$C$19="OUI",IF(AND($A$9="cpte_CN",$A100="cpte_CN"),SUMIF(CRP!$A$12:$A$412,B100,CRP!$L$12:$L$412),SUMIF(CRP!$B$12:$B$412,B100,CRP!$L$12:$L$412)),0)</f>
        <v>0</v>
      </c>
      <c r="F100" s="288">
        <f t="shared" si="18"/>
        <v>0</v>
      </c>
      <c r="G100" s="288">
        <f t="shared" si="19"/>
        <v>0</v>
      </c>
      <c r="H100" s="302"/>
      <c r="I100" s="302"/>
      <c r="J100" s="290"/>
      <c r="K100" s="290"/>
      <c r="L100" s="302"/>
      <c r="M100" s="302"/>
      <c r="N100" s="302"/>
      <c r="O100" s="290"/>
      <c r="P100" s="302"/>
      <c r="Q100" s="290"/>
      <c r="R100" s="290"/>
      <c r="S100" s="290"/>
      <c r="T100" s="290"/>
      <c r="U100" s="302"/>
      <c r="V100" s="290"/>
      <c r="W100" s="290"/>
      <c r="X100" s="302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290"/>
      <c r="AM100" s="290"/>
      <c r="AN100" s="290"/>
      <c r="AO100" s="290"/>
      <c r="AP100" s="290"/>
      <c r="AQ100" s="290"/>
      <c r="AR100" s="290"/>
      <c r="AS100" s="290"/>
      <c r="AT100" s="290"/>
      <c r="AU100" s="290"/>
      <c r="AV100" s="302"/>
      <c r="AW100" s="290"/>
      <c r="AX100" s="290"/>
      <c r="AY100" s="290"/>
      <c r="AZ100" s="290"/>
      <c r="BA100" s="290"/>
      <c r="BB100" s="290"/>
      <c r="BC100" s="290"/>
      <c r="BD100" s="290"/>
      <c r="BF100" s="202"/>
    </row>
    <row r="101" spans="1:58" s="25" customFormat="1" ht="15" x14ac:dyDescent="0.25">
      <c r="A101" s="292" t="s">
        <v>1382</v>
      </c>
      <c r="B101" s="298">
        <v>613258</v>
      </c>
      <c r="C101" s="562" t="s">
        <v>206</v>
      </c>
      <c r="D101" s="557"/>
      <c r="E101" s="288">
        <f>IF(Identification!$C$19="OUI",IF(AND($A$9="cpte_CN",$A101="cpte_CN"),SUMIF(CRP!$A$12:$A$412,B101,CRP!$L$12:$L$412),SUMIF(CRP!$B$12:$B$412,B101,CRP!$L$12:$L$412)),0)</f>
        <v>0</v>
      </c>
      <c r="F101" s="288">
        <f t="shared" si="18"/>
        <v>0</v>
      </c>
      <c r="G101" s="288">
        <f t="shared" si="19"/>
        <v>0</v>
      </c>
      <c r="H101" s="302"/>
      <c r="I101" s="302"/>
      <c r="J101" s="302"/>
      <c r="K101" s="302"/>
      <c r="L101" s="302"/>
      <c r="M101" s="302"/>
      <c r="N101" s="302"/>
      <c r="O101" s="302"/>
      <c r="P101" s="302"/>
      <c r="Q101" s="304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290"/>
      <c r="AD101" s="290"/>
      <c r="AE101" s="290"/>
      <c r="AF101" s="290"/>
      <c r="AG101" s="290"/>
      <c r="AH101" s="290"/>
      <c r="AI101" s="290"/>
      <c r="AJ101" s="290"/>
      <c r="AK101" s="290"/>
      <c r="AL101" s="290"/>
      <c r="AM101" s="290"/>
      <c r="AN101" s="290"/>
      <c r="AO101" s="290"/>
      <c r="AP101" s="290"/>
      <c r="AQ101" s="290"/>
      <c r="AR101" s="290"/>
      <c r="AS101" s="290"/>
      <c r="AT101" s="290"/>
      <c r="AU101" s="290"/>
      <c r="AV101" s="290"/>
      <c r="AW101" s="290"/>
      <c r="AX101" s="290"/>
      <c r="AY101" s="290"/>
      <c r="AZ101" s="290"/>
      <c r="BA101" s="290"/>
      <c r="BB101" s="290"/>
      <c r="BC101" s="290"/>
      <c r="BD101" s="290"/>
      <c r="BF101" s="202"/>
    </row>
    <row r="102" spans="1:58" s="25" customFormat="1" ht="15" x14ac:dyDescent="0.25">
      <c r="A102" s="292" t="s">
        <v>1382</v>
      </c>
      <c r="B102" s="298">
        <v>614</v>
      </c>
      <c r="C102" s="562" t="s">
        <v>207</v>
      </c>
      <c r="D102" s="557"/>
      <c r="E102" s="288">
        <f>IF(Identification!$C$19="OUI",IF(AND($A$9="cpte_CN",$A102="cpte_CN"),SUMIF(CRP!$A$12:$A$412,B102,CRP!$L$12:$L$412),SUMIF(CRP!$B$12:$B$412,B102,CRP!$L$12:$L$412)),0)</f>
        <v>0</v>
      </c>
      <c r="F102" s="288">
        <f t="shared" si="18"/>
        <v>0</v>
      </c>
      <c r="G102" s="288">
        <f t="shared" si="19"/>
        <v>0</v>
      </c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  <c r="AA102" s="290"/>
      <c r="AB102" s="290"/>
      <c r="AC102" s="290"/>
      <c r="AD102" s="290"/>
      <c r="AE102" s="290"/>
      <c r="AF102" s="290"/>
      <c r="AG102" s="290"/>
      <c r="AH102" s="290"/>
      <c r="AI102" s="291">
        <f>IF(AI$254=1,$E102,0)</f>
        <v>0</v>
      </c>
      <c r="AJ102" s="290"/>
      <c r="AK102" s="290"/>
      <c r="AL102" s="290"/>
      <c r="AM102" s="290"/>
      <c r="AN102" s="290"/>
      <c r="AO102" s="290"/>
      <c r="AP102" s="290"/>
      <c r="AQ102" s="290"/>
      <c r="AR102" s="290"/>
      <c r="AS102" s="290"/>
      <c r="AT102" s="290"/>
      <c r="AU102" s="290"/>
      <c r="AV102" s="290"/>
      <c r="AW102" s="290"/>
      <c r="AX102" s="290"/>
      <c r="AY102" s="290"/>
      <c r="AZ102" s="290"/>
      <c r="BA102" s="290"/>
      <c r="BB102" s="290"/>
      <c r="BC102" s="290"/>
      <c r="BD102" s="290"/>
      <c r="BF102" s="202"/>
    </row>
    <row r="103" spans="1:58" s="25" customFormat="1" ht="15" x14ac:dyDescent="0.25">
      <c r="A103" s="292" t="s">
        <v>1382</v>
      </c>
      <c r="B103" s="298">
        <v>61522</v>
      </c>
      <c r="C103" s="563" t="s">
        <v>208</v>
      </c>
      <c r="D103" s="557"/>
      <c r="E103" s="288">
        <f>IF(Identification!$C$19="OUI",IF(AND($A$9="cpte_CN",$A103="cpte_CN"),SUMIF(CRP!$A$12:$A$412,B103,CRP!$L$12:$L$412),SUMIF(CRP!$B$12:$B$412,B103,CRP!$L$12:$L$412)),0)</f>
        <v>0</v>
      </c>
      <c r="F103" s="288">
        <f t="shared" si="18"/>
        <v>0</v>
      </c>
      <c r="G103" s="288">
        <f t="shared" si="19"/>
        <v>0</v>
      </c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  <c r="AA103" s="290"/>
      <c r="AB103" s="290"/>
      <c r="AC103" s="290"/>
      <c r="AD103" s="290"/>
      <c r="AE103" s="290"/>
      <c r="AF103" s="290"/>
      <c r="AG103" s="290"/>
      <c r="AH103" s="290"/>
      <c r="AI103" s="291">
        <f>IF(AI$254=1,$E103,0)</f>
        <v>0</v>
      </c>
      <c r="AJ103" s="290"/>
      <c r="AK103" s="290"/>
      <c r="AL103" s="290"/>
      <c r="AM103" s="290"/>
      <c r="AN103" s="290"/>
      <c r="AO103" s="290"/>
      <c r="AP103" s="290"/>
      <c r="AQ103" s="290"/>
      <c r="AR103" s="290"/>
      <c r="AS103" s="290"/>
      <c r="AT103" s="290"/>
      <c r="AU103" s="290"/>
      <c r="AV103" s="290"/>
      <c r="AW103" s="290"/>
      <c r="AX103" s="290"/>
      <c r="AY103" s="290"/>
      <c r="AZ103" s="290"/>
      <c r="BA103" s="290"/>
      <c r="BB103" s="290"/>
      <c r="BC103" s="290"/>
      <c r="BD103" s="290"/>
      <c r="BF103" s="202"/>
    </row>
    <row r="104" spans="1:58" s="25" customFormat="1" ht="15" x14ac:dyDescent="0.25">
      <c r="A104" s="292" t="s">
        <v>1382</v>
      </c>
      <c r="B104" s="298">
        <v>615251</v>
      </c>
      <c r="C104" s="563" t="s">
        <v>1431</v>
      </c>
      <c r="D104" s="557"/>
      <c r="E104" s="288">
        <f>IF(Identification!$C$19="OUI",IF(AND($A$9="cpte_CN",$A104="cpte_CN"),SUMIF(CRP!$A$12:$A$412,B104,CRP!$L$12:$L$412),SUMIF(CRP!$B$12:$B$412,B104,CRP!$L$12:$L$412)),0)</f>
        <v>0</v>
      </c>
      <c r="F104" s="288">
        <f t="shared" si="18"/>
        <v>0</v>
      </c>
      <c r="G104" s="288">
        <f t="shared" si="19"/>
        <v>0</v>
      </c>
      <c r="H104" s="302"/>
      <c r="I104" s="302"/>
      <c r="J104" s="302"/>
      <c r="K104" s="302"/>
      <c r="L104" s="302"/>
      <c r="M104" s="302"/>
      <c r="N104" s="302"/>
      <c r="O104" s="302"/>
      <c r="P104" s="302"/>
      <c r="Q104" s="304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290"/>
      <c r="AD104" s="290"/>
      <c r="AE104" s="290"/>
      <c r="AF104" s="290"/>
      <c r="AG104" s="290"/>
      <c r="AH104" s="290"/>
      <c r="AI104" s="290"/>
      <c r="AJ104" s="290"/>
      <c r="AK104" s="290"/>
      <c r="AL104" s="290"/>
      <c r="AM104" s="290"/>
      <c r="AN104" s="290"/>
      <c r="AO104" s="290"/>
      <c r="AP104" s="290"/>
      <c r="AQ104" s="290"/>
      <c r="AR104" s="290"/>
      <c r="AS104" s="290"/>
      <c r="AT104" s="290"/>
      <c r="AU104" s="290"/>
      <c r="AV104" s="290"/>
      <c r="AW104" s="290"/>
      <c r="AX104" s="290"/>
      <c r="AY104" s="290"/>
      <c r="AZ104" s="290"/>
      <c r="BA104" s="290"/>
      <c r="BB104" s="290"/>
      <c r="BC104" s="290"/>
      <c r="BD104" s="290"/>
      <c r="BF104" s="202"/>
    </row>
    <row r="105" spans="1:58" s="25" customFormat="1" ht="15" x14ac:dyDescent="0.25">
      <c r="A105" s="292" t="s">
        <v>1382</v>
      </c>
      <c r="B105" s="298">
        <v>615252</v>
      </c>
      <c r="C105" s="563" t="s">
        <v>1432</v>
      </c>
      <c r="D105" s="557"/>
      <c r="E105" s="288">
        <f>IF(Identification!$C$19="OUI",IF(AND($A$9="cpte_CN",$A105="cpte_CN"),SUMIF(CRP!$A$12:$A$412,B105,CRP!$L$12:$L$412),SUMIF(CRP!$B$12:$B$412,B105,CRP!$L$12:$L$412)),0)</f>
        <v>0</v>
      </c>
      <c r="F105" s="288">
        <f t="shared" si="18"/>
        <v>0</v>
      </c>
      <c r="G105" s="288">
        <f t="shared" si="19"/>
        <v>0</v>
      </c>
      <c r="H105" s="302"/>
      <c r="I105" s="302"/>
      <c r="J105" s="290"/>
      <c r="K105" s="290"/>
      <c r="L105" s="302"/>
      <c r="M105" s="302"/>
      <c r="N105" s="302"/>
      <c r="O105" s="290"/>
      <c r="P105" s="302"/>
      <c r="Q105" s="290"/>
      <c r="R105" s="290"/>
      <c r="S105" s="290"/>
      <c r="T105" s="290"/>
      <c r="U105" s="302"/>
      <c r="V105" s="290"/>
      <c r="W105" s="290"/>
      <c r="X105" s="302"/>
      <c r="Y105" s="290"/>
      <c r="Z105" s="290"/>
      <c r="AA105" s="290"/>
      <c r="AB105" s="290"/>
      <c r="AC105" s="290"/>
      <c r="AD105" s="290"/>
      <c r="AE105" s="290"/>
      <c r="AF105" s="290"/>
      <c r="AG105" s="290"/>
      <c r="AH105" s="290"/>
      <c r="AI105" s="290"/>
      <c r="AJ105" s="290"/>
      <c r="AK105" s="290"/>
      <c r="AL105" s="290"/>
      <c r="AM105" s="290"/>
      <c r="AN105" s="290"/>
      <c r="AO105" s="290"/>
      <c r="AP105" s="290"/>
      <c r="AQ105" s="290"/>
      <c r="AR105" s="290"/>
      <c r="AS105" s="290"/>
      <c r="AT105" s="290"/>
      <c r="AU105" s="290"/>
      <c r="AV105" s="302"/>
      <c r="AW105" s="290"/>
      <c r="AX105" s="290"/>
      <c r="AY105" s="290"/>
      <c r="AZ105" s="290"/>
      <c r="BA105" s="290"/>
      <c r="BB105" s="290"/>
      <c r="BC105" s="290"/>
      <c r="BD105" s="290"/>
      <c r="BF105" s="202"/>
    </row>
    <row r="106" spans="1:58" s="25" customFormat="1" ht="15" x14ac:dyDescent="0.25">
      <c r="A106" s="292" t="s">
        <v>1382</v>
      </c>
      <c r="B106" s="298">
        <v>615253</v>
      </c>
      <c r="C106" s="563" t="s">
        <v>1433</v>
      </c>
      <c r="D106" s="557"/>
      <c r="E106" s="288">
        <f>IF(Identification!$C$19="OUI",IF(AND($A$9="cpte_CN",$A106="cpte_CN"),SUMIF(CRP!$A$12:$A$412,B106,CRP!$L$12:$L$412),SUMIF(CRP!$B$12:$B$412,B106,CRP!$L$12:$L$412)),0)</f>
        <v>0</v>
      </c>
      <c r="F106" s="288">
        <f t="shared" si="18"/>
        <v>0</v>
      </c>
      <c r="G106" s="288">
        <f t="shared" si="19"/>
        <v>0</v>
      </c>
      <c r="H106" s="302"/>
      <c r="I106" s="302"/>
      <c r="J106" s="302"/>
      <c r="K106" s="302"/>
      <c r="L106" s="302"/>
      <c r="M106" s="302"/>
      <c r="N106" s="302"/>
      <c r="O106" s="302"/>
      <c r="P106" s="302"/>
      <c r="Q106" s="304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2"/>
      <c r="AB106" s="302"/>
      <c r="AC106" s="290"/>
      <c r="AD106" s="290"/>
      <c r="AE106" s="290"/>
      <c r="AF106" s="290"/>
      <c r="AG106" s="290"/>
      <c r="AH106" s="290"/>
      <c r="AI106" s="290"/>
      <c r="AJ106" s="290"/>
      <c r="AK106" s="290"/>
      <c r="AL106" s="290"/>
      <c r="AM106" s="290"/>
      <c r="AN106" s="290"/>
      <c r="AO106" s="290"/>
      <c r="AP106" s="290"/>
      <c r="AQ106" s="290"/>
      <c r="AR106" s="290"/>
      <c r="AS106" s="290"/>
      <c r="AT106" s="290"/>
      <c r="AU106" s="290"/>
      <c r="AV106" s="290"/>
      <c r="AW106" s="290"/>
      <c r="AX106" s="290"/>
      <c r="AY106" s="290"/>
      <c r="AZ106" s="290"/>
      <c r="BA106" s="290"/>
      <c r="BB106" s="290"/>
      <c r="BC106" s="290"/>
      <c r="BD106" s="290"/>
      <c r="BF106" s="202"/>
    </row>
    <row r="107" spans="1:58" s="25" customFormat="1" ht="15" x14ac:dyDescent="0.25">
      <c r="A107" s="292" t="s">
        <v>1382</v>
      </c>
      <c r="B107" s="298">
        <v>615254</v>
      </c>
      <c r="C107" s="563" t="s">
        <v>1434</v>
      </c>
      <c r="D107" s="557"/>
      <c r="E107" s="288">
        <f>IF(Identification!$C$19="OUI",IF(AND($A$9="cpte_CN",$A107="cpte_CN"),SUMIF(CRP!$A$12:$A$412,B107,CRP!$L$12:$L$412),SUMIF(CRP!$B$12:$B$412,B107,CRP!$L$12:$L$412)),0)</f>
        <v>0</v>
      </c>
      <c r="F107" s="288">
        <f t="shared" si="18"/>
        <v>0</v>
      </c>
      <c r="G107" s="288">
        <f t="shared" si="19"/>
        <v>0</v>
      </c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1">
        <f>IF(R$254=1,$E107,0)</f>
        <v>0</v>
      </c>
      <c r="S107" s="290"/>
      <c r="T107" s="290"/>
      <c r="U107" s="290"/>
      <c r="V107" s="290"/>
      <c r="W107" s="290"/>
      <c r="X107" s="290"/>
      <c r="Y107" s="290"/>
      <c r="Z107" s="290"/>
      <c r="AA107" s="290"/>
      <c r="AB107" s="290"/>
      <c r="AC107" s="290"/>
      <c r="AD107" s="290"/>
      <c r="AE107" s="290"/>
      <c r="AF107" s="290"/>
      <c r="AG107" s="290"/>
      <c r="AH107" s="290"/>
      <c r="AI107" s="290"/>
      <c r="AJ107" s="290"/>
      <c r="AK107" s="290"/>
      <c r="AL107" s="290"/>
      <c r="AM107" s="290"/>
      <c r="AN107" s="290"/>
      <c r="AO107" s="290"/>
      <c r="AP107" s="290"/>
      <c r="AQ107" s="290"/>
      <c r="AR107" s="290"/>
      <c r="AS107" s="290"/>
      <c r="AT107" s="290"/>
      <c r="AU107" s="290"/>
      <c r="AV107" s="290"/>
      <c r="AW107" s="290"/>
      <c r="AX107" s="290"/>
      <c r="AY107" s="290"/>
      <c r="AZ107" s="290"/>
      <c r="BA107" s="290"/>
      <c r="BB107" s="290"/>
      <c r="BC107" s="290"/>
      <c r="BD107" s="290"/>
      <c r="BF107" s="202"/>
    </row>
    <row r="108" spans="1:58" s="25" customFormat="1" ht="15" x14ac:dyDescent="0.25">
      <c r="A108" s="292" t="s">
        <v>1382</v>
      </c>
      <c r="B108" s="298">
        <v>615258</v>
      </c>
      <c r="C108" s="563" t="s">
        <v>1435</v>
      </c>
      <c r="D108" s="557"/>
      <c r="E108" s="288">
        <f>IF(Identification!$C$19="OUI",IF(AND($A$9="cpte_CN",$A108="cpte_CN"),SUMIF(CRP!$A$12:$A$412,B108,CRP!$L$12:$L$412),SUMIF(CRP!$B$12:$B$412,B108,CRP!$L$12:$L$412)),0)</f>
        <v>0</v>
      </c>
      <c r="F108" s="288">
        <f t="shared" si="18"/>
        <v>0</v>
      </c>
      <c r="G108" s="288">
        <f t="shared" si="19"/>
        <v>0</v>
      </c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2"/>
      <c r="AB108" s="302"/>
      <c r="AC108" s="290"/>
      <c r="AD108" s="290"/>
      <c r="AE108" s="290"/>
      <c r="AF108" s="290"/>
      <c r="AG108" s="290"/>
      <c r="AH108" s="290"/>
      <c r="AI108" s="290"/>
      <c r="AJ108" s="290"/>
      <c r="AK108" s="290"/>
      <c r="AL108" s="290"/>
      <c r="AM108" s="290"/>
      <c r="AN108" s="290"/>
      <c r="AO108" s="290"/>
      <c r="AP108" s="290"/>
      <c r="AQ108" s="290"/>
      <c r="AR108" s="290"/>
      <c r="AS108" s="290"/>
      <c r="AT108" s="290"/>
      <c r="AU108" s="290"/>
      <c r="AV108" s="290"/>
      <c r="AW108" s="290"/>
      <c r="AX108" s="290"/>
      <c r="AY108" s="290"/>
      <c r="AZ108" s="290"/>
      <c r="BA108" s="290"/>
      <c r="BB108" s="290"/>
      <c r="BC108" s="290"/>
      <c r="BD108" s="290"/>
      <c r="BF108" s="202"/>
    </row>
    <row r="109" spans="1:58" s="25" customFormat="1" ht="15" x14ac:dyDescent="0.25">
      <c r="A109" s="292" t="s">
        <v>1382</v>
      </c>
      <c r="B109" s="298">
        <v>615261</v>
      </c>
      <c r="C109" s="563" t="s">
        <v>1436</v>
      </c>
      <c r="D109" s="557"/>
      <c r="E109" s="288">
        <f>IF(Identification!$C$19="OUI",IF(AND($A$9="cpte_CN",$A109="cpte_CN"),SUMIF(CRP!$A$12:$A$412,B109,CRP!$L$12:$L$412),SUMIF(CRP!$B$12:$B$412,B109,CRP!$L$12:$L$412)),0)</f>
        <v>0</v>
      </c>
      <c r="F109" s="288">
        <f t="shared" si="18"/>
        <v>0</v>
      </c>
      <c r="G109" s="288">
        <f t="shared" si="19"/>
        <v>0</v>
      </c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1">
        <f>IF(R$254=1,$E109,0)</f>
        <v>0</v>
      </c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0"/>
      <c r="AL109" s="290"/>
      <c r="AM109" s="290"/>
      <c r="AN109" s="290"/>
      <c r="AO109" s="290"/>
      <c r="AP109" s="290"/>
      <c r="AQ109" s="290"/>
      <c r="AR109" s="290"/>
      <c r="AS109" s="290"/>
      <c r="AT109" s="290"/>
      <c r="AU109" s="290"/>
      <c r="AV109" s="290"/>
      <c r="AW109" s="290"/>
      <c r="AX109" s="290"/>
      <c r="AY109" s="290"/>
      <c r="AZ109" s="290"/>
      <c r="BA109" s="290"/>
      <c r="BB109" s="290"/>
      <c r="BC109" s="290"/>
      <c r="BD109" s="290"/>
      <c r="BF109" s="202"/>
    </row>
    <row r="110" spans="1:58" s="25" customFormat="1" ht="15" x14ac:dyDescent="0.25">
      <c r="A110" s="292" t="s">
        <v>1382</v>
      </c>
      <c r="B110" s="298">
        <v>615268</v>
      </c>
      <c r="C110" s="563" t="s">
        <v>1437</v>
      </c>
      <c r="D110" s="557"/>
      <c r="E110" s="288">
        <f>IF(Identification!$C$19="OUI",IF(AND($A$9="cpte_CN",$A110="cpte_CN"),SUMIF(CRP!$A$12:$A$412,B110,CRP!$L$12:$L$412),SUMIF(CRP!$B$12:$B$412,B110,CRP!$L$12:$L$412)),0)</f>
        <v>0</v>
      </c>
      <c r="F110" s="288">
        <f t="shared" si="18"/>
        <v>0</v>
      </c>
      <c r="G110" s="288">
        <f t="shared" si="19"/>
        <v>0</v>
      </c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290"/>
      <c r="AD110" s="290"/>
      <c r="AE110" s="290"/>
      <c r="AF110" s="290"/>
      <c r="AG110" s="290"/>
      <c r="AH110" s="290"/>
      <c r="AI110" s="290"/>
      <c r="AJ110" s="290"/>
      <c r="AK110" s="290"/>
      <c r="AL110" s="290"/>
      <c r="AM110" s="290"/>
      <c r="AN110" s="290"/>
      <c r="AO110" s="290"/>
      <c r="AP110" s="290"/>
      <c r="AQ110" s="290"/>
      <c r="AR110" s="290"/>
      <c r="AS110" s="290"/>
      <c r="AT110" s="290"/>
      <c r="AU110" s="290"/>
      <c r="AV110" s="290"/>
      <c r="AW110" s="290"/>
      <c r="AX110" s="290"/>
      <c r="AY110" s="290"/>
      <c r="AZ110" s="290"/>
      <c r="BA110" s="290"/>
      <c r="BB110" s="290"/>
      <c r="BC110" s="290"/>
      <c r="BD110" s="290"/>
      <c r="BF110" s="202"/>
    </row>
    <row r="111" spans="1:58" s="25" customFormat="1" ht="15" x14ac:dyDescent="0.25">
      <c r="A111" s="292" t="s">
        <v>1382</v>
      </c>
      <c r="B111" s="298">
        <v>6161</v>
      </c>
      <c r="C111" s="562" t="s">
        <v>209</v>
      </c>
      <c r="D111" s="557"/>
      <c r="E111" s="288">
        <f>IF(Identification!$C$19="OUI",IF(AND($A$9="cpte_CN",$A111="cpte_CN"),SUMIF(CRP!$A$12:$A$412,B111,CRP!$L$12:$L$412),SUMIF(CRP!$B$12:$B$412,B111,CRP!$L$12:$L$412)),0)</f>
        <v>0</v>
      </c>
      <c r="F111" s="288">
        <f t="shared" si="18"/>
        <v>0</v>
      </c>
      <c r="G111" s="288">
        <f t="shared" si="19"/>
        <v>0</v>
      </c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1">
        <f>IF(U$254=1,$E111,0)</f>
        <v>0</v>
      </c>
      <c r="V111" s="291">
        <f>IF(V$254=1,$E111,0)</f>
        <v>0</v>
      </c>
      <c r="W111" s="290"/>
      <c r="X111" s="290"/>
      <c r="Y111" s="290"/>
      <c r="Z111" s="290"/>
      <c r="AA111" s="290"/>
      <c r="AB111" s="290"/>
      <c r="AC111" s="290"/>
      <c r="AD111" s="290"/>
      <c r="AE111" s="290"/>
      <c r="AF111" s="290"/>
      <c r="AG111" s="290"/>
      <c r="AH111" s="290"/>
      <c r="AI111" s="290"/>
      <c r="AJ111" s="290"/>
      <c r="AK111" s="290"/>
      <c r="AL111" s="290"/>
      <c r="AM111" s="290"/>
      <c r="AN111" s="290"/>
      <c r="AO111" s="290"/>
      <c r="AP111" s="290"/>
      <c r="AQ111" s="290"/>
      <c r="AR111" s="290"/>
      <c r="AS111" s="290"/>
      <c r="AT111" s="290"/>
      <c r="AU111" s="290"/>
      <c r="AV111" s="290"/>
      <c r="AW111" s="290"/>
      <c r="AX111" s="290"/>
      <c r="AY111" s="290"/>
      <c r="AZ111" s="290"/>
      <c r="BA111" s="290"/>
      <c r="BB111" s="290"/>
      <c r="BC111" s="290"/>
      <c r="BD111" s="290"/>
      <c r="BF111" s="202"/>
    </row>
    <row r="112" spans="1:58" s="25" customFormat="1" ht="15" x14ac:dyDescent="0.25">
      <c r="A112" s="292" t="s">
        <v>1382</v>
      </c>
      <c r="B112" s="298">
        <v>6162</v>
      </c>
      <c r="C112" s="562" t="s">
        <v>210</v>
      </c>
      <c r="D112" s="557"/>
      <c r="E112" s="288">
        <f>IF(Identification!$C$19="OUI",IF(AND($A$9="cpte_CN",$A112="cpte_CN"),SUMIF(CRP!$A$12:$A$412,B112,CRP!$L$12:$L$412),SUMIF(CRP!$B$12:$B$412,B112,CRP!$L$12:$L$412)),0)</f>
        <v>0</v>
      </c>
      <c r="F112" s="288">
        <f t="shared" si="18"/>
        <v>0</v>
      </c>
      <c r="G112" s="288">
        <f t="shared" si="19"/>
        <v>0</v>
      </c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1">
        <f>IF(U$254=1,$E112,0)</f>
        <v>0</v>
      </c>
      <c r="V112" s="291">
        <f>IF(V$254=1,$E112,0)</f>
        <v>0</v>
      </c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0"/>
      <c r="AH112" s="290"/>
      <c r="AI112" s="290"/>
      <c r="AJ112" s="290"/>
      <c r="AK112" s="290"/>
      <c r="AL112" s="290"/>
      <c r="AM112" s="290"/>
      <c r="AN112" s="290"/>
      <c r="AO112" s="290"/>
      <c r="AP112" s="290"/>
      <c r="AQ112" s="290"/>
      <c r="AR112" s="290"/>
      <c r="AS112" s="290"/>
      <c r="AT112" s="290"/>
      <c r="AU112" s="290"/>
      <c r="AV112" s="290"/>
      <c r="AW112" s="290"/>
      <c r="AX112" s="290"/>
      <c r="AY112" s="290"/>
      <c r="AZ112" s="290"/>
      <c r="BA112" s="290"/>
      <c r="BB112" s="290"/>
      <c r="BC112" s="290"/>
      <c r="BD112" s="290"/>
      <c r="BF112" s="202"/>
    </row>
    <row r="113" spans="1:58" s="25" customFormat="1" ht="15" x14ac:dyDescent="0.25">
      <c r="A113" s="292" t="s">
        <v>1382</v>
      </c>
      <c r="B113" s="298">
        <v>6163</v>
      </c>
      <c r="C113" s="562" t="s">
        <v>211</v>
      </c>
      <c r="D113" s="557"/>
      <c r="E113" s="288">
        <f>IF(Identification!$C$19="OUI",IF(AND($A$9="cpte_CN",$A113="cpte_CN"),SUMIF(CRP!$A$12:$A$412,B113,CRP!$L$12:$L$412),SUMIF(CRP!$B$12:$B$412,B113,CRP!$L$12:$L$412)),0)</f>
        <v>0</v>
      </c>
      <c r="F113" s="288">
        <f t="shared" si="18"/>
        <v>0</v>
      </c>
      <c r="G113" s="288">
        <f t="shared" si="19"/>
        <v>0</v>
      </c>
      <c r="H113" s="302"/>
      <c r="I113" s="302"/>
      <c r="J113" s="290"/>
      <c r="K113" s="290"/>
      <c r="L113" s="302"/>
      <c r="M113" s="302"/>
      <c r="N113" s="302"/>
      <c r="O113" s="290"/>
      <c r="P113" s="302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  <c r="AA113" s="290"/>
      <c r="AB113" s="290"/>
      <c r="AC113" s="290"/>
      <c r="AD113" s="290"/>
      <c r="AE113" s="290"/>
      <c r="AF113" s="290"/>
      <c r="AG113" s="290"/>
      <c r="AH113" s="290"/>
      <c r="AI113" s="290"/>
      <c r="AJ113" s="290"/>
      <c r="AK113" s="290"/>
      <c r="AL113" s="290"/>
      <c r="AM113" s="290"/>
      <c r="AN113" s="290"/>
      <c r="AO113" s="290"/>
      <c r="AP113" s="290"/>
      <c r="AQ113" s="290"/>
      <c r="AR113" s="290"/>
      <c r="AS113" s="290"/>
      <c r="AT113" s="290"/>
      <c r="AU113" s="290"/>
      <c r="AV113" s="302"/>
      <c r="AW113" s="290"/>
      <c r="AX113" s="290"/>
      <c r="AY113" s="290"/>
      <c r="AZ113" s="290"/>
      <c r="BA113" s="290"/>
      <c r="BB113" s="290"/>
      <c r="BC113" s="290"/>
      <c r="BD113" s="290"/>
      <c r="BF113" s="202"/>
    </row>
    <row r="114" spans="1:58" s="25" customFormat="1" ht="15" x14ac:dyDescent="0.25">
      <c r="A114" s="292" t="s">
        <v>1382</v>
      </c>
      <c r="B114" s="298">
        <v>6165</v>
      </c>
      <c r="C114" s="562" t="s">
        <v>212</v>
      </c>
      <c r="D114" s="557"/>
      <c r="E114" s="288">
        <f>IF(Identification!$C$19="OUI",IF(AND($A$9="cpte_CN",$A114="cpte_CN"),SUMIF(CRP!$A$12:$A$412,B114,CRP!$L$12:$L$412),SUMIF(CRP!$B$12:$B$412,B114,CRP!$L$12:$L$412)),0)</f>
        <v>0</v>
      </c>
      <c r="F114" s="288">
        <f t="shared" si="18"/>
        <v>0</v>
      </c>
      <c r="G114" s="288">
        <f t="shared" si="19"/>
        <v>0</v>
      </c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1">
        <f>IF(U$254=1,$E114,0)</f>
        <v>0</v>
      </c>
      <c r="V114" s="291">
        <f>IF(V$254=1,$E114,0)</f>
        <v>0</v>
      </c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0"/>
      <c r="AM114" s="290"/>
      <c r="AN114" s="290"/>
      <c r="AO114" s="290"/>
      <c r="AP114" s="290"/>
      <c r="AQ114" s="290"/>
      <c r="AR114" s="290"/>
      <c r="AS114" s="290"/>
      <c r="AT114" s="290"/>
      <c r="AU114" s="290"/>
      <c r="AV114" s="290"/>
      <c r="AW114" s="290"/>
      <c r="AX114" s="290"/>
      <c r="AY114" s="290"/>
      <c r="AZ114" s="290"/>
      <c r="BA114" s="290"/>
      <c r="BB114" s="290"/>
      <c r="BC114" s="290"/>
      <c r="BD114" s="290"/>
      <c r="BF114" s="202"/>
    </row>
    <row r="115" spans="1:58" s="25" customFormat="1" ht="15" x14ac:dyDescent="0.25">
      <c r="A115" s="292" t="s">
        <v>1382</v>
      </c>
      <c r="B115" s="298">
        <v>6166</v>
      </c>
      <c r="C115" s="562" t="s">
        <v>213</v>
      </c>
      <c r="D115" s="557"/>
      <c r="E115" s="288">
        <f>IF(Identification!$C$19="OUI",IF(AND($A$9="cpte_CN",$A115="cpte_CN"),SUMIF(CRP!$A$12:$A$412,B115,CRP!$L$12:$L$412),SUMIF(CRP!$B$12:$B$412,B115,CRP!$L$12:$L$412)),0)</f>
        <v>0</v>
      </c>
      <c r="F115" s="288">
        <f t="shared" si="18"/>
        <v>0</v>
      </c>
      <c r="G115" s="288">
        <f t="shared" si="19"/>
        <v>0</v>
      </c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1">
        <f>IF(U$254=1,$E115,0)</f>
        <v>0</v>
      </c>
      <c r="V115" s="291">
        <f>IF(V$254=1,$E115,0)</f>
        <v>0</v>
      </c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F115" s="202"/>
    </row>
    <row r="116" spans="1:58" s="25" customFormat="1" ht="15" x14ac:dyDescent="0.25">
      <c r="A116" s="292" t="s">
        <v>1382</v>
      </c>
      <c r="B116" s="298">
        <v>6167</v>
      </c>
      <c r="C116" s="562" t="s">
        <v>214</v>
      </c>
      <c r="D116" s="557"/>
      <c r="E116" s="288">
        <f>IF(Identification!$C$19="OUI",IF(AND($A$9="cpte_CN",$A116="cpte_CN"),SUMIF(CRP!$A$12:$A$412,B116,CRP!$L$12:$L$412),SUMIF(CRP!$B$12:$B$412,B116,CRP!$L$12:$L$412)),0)</f>
        <v>0</v>
      </c>
      <c r="F116" s="288">
        <f t="shared" si="18"/>
        <v>0</v>
      </c>
      <c r="G116" s="288">
        <f t="shared" si="19"/>
        <v>0</v>
      </c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1">
        <f>IF(Y$254=1,$E116,0)</f>
        <v>0</v>
      </c>
      <c r="Z116" s="290"/>
      <c r="AA116" s="290"/>
      <c r="AB116" s="290"/>
      <c r="AC116" s="290"/>
      <c r="AD116" s="290"/>
      <c r="AE116" s="290"/>
      <c r="AF116" s="290"/>
      <c r="AG116" s="290"/>
      <c r="AH116" s="290"/>
      <c r="AI116" s="290"/>
      <c r="AJ116" s="290"/>
      <c r="AK116" s="290"/>
      <c r="AL116" s="290"/>
      <c r="AM116" s="290"/>
      <c r="AN116" s="290"/>
      <c r="AO116" s="290"/>
      <c r="AP116" s="290"/>
      <c r="AQ116" s="290"/>
      <c r="AR116" s="290"/>
      <c r="AS116" s="290"/>
      <c r="AT116" s="290"/>
      <c r="AU116" s="290"/>
      <c r="AV116" s="290"/>
      <c r="AW116" s="290"/>
      <c r="AX116" s="290"/>
      <c r="AY116" s="290"/>
      <c r="AZ116" s="290"/>
      <c r="BA116" s="290"/>
      <c r="BB116" s="290"/>
      <c r="BC116" s="290"/>
      <c r="BD116" s="290"/>
      <c r="BF116" s="202"/>
    </row>
    <row r="117" spans="1:58" s="25" customFormat="1" ht="15" x14ac:dyDescent="0.25">
      <c r="A117" s="292" t="s">
        <v>1382</v>
      </c>
      <c r="B117" s="298">
        <v>61681</v>
      </c>
      <c r="C117" s="562" t="s">
        <v>215</v>
      </c>
      <c r="D117" s="557"/>
      <c r="E117" s="288">
        <f>IF(Identification!$C$19="OUI",IF(AND($A$9="cpte_CN",$A117="cpte_CN"),SUMIF(CRP!$A$12:$A$412,B117,CRP!$L$12:$L$412),SUMIF(CRP!$B$12:$B$412,B117,CRP!$L$12:$L$412)),0)</f>
        <v>0</v>
      </c>
      <c r="F117" s="288">
        <f t="shared" si="18"/>
        <v>0</v>
      </c>
      <c r="G117" s="288">
        <f t="shared" si="19"/>
        <v>0</v>
      </c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1">
        <f>IF(Y$254=1,$E117,0)</f>
        <v>0</v>
      </c>
      <c r="Z117" s="290"/>
      <c r="AA117" s="290"/>
      <c r="AB117" s="290"/>
      <c r="AC117" s="290"/>
      <c r="AD117" s="290"/>
      <c r="AE117" s="290"/>
      <c r="AF117" s="290"/>
      <c r="AG117" s="290"/>
      <c r="AH117" s="290"/>
      <c r="AI117" s="290"/>
      <c r="AJ117" s="290"/>
      <c r="AK117" s="290"/>
      <c r="AL117" s="290"/>
      <c r="AM117" s="290"/>
      <c r="AN117" s="290"/>
      <c r="AO117" s="290"/>
      <c r="AP117" s="290"/>
      <c r="AQ117" s="290"/>
      <c r="AR117" s="290"/>
      <c r="AS117" s="290"/>
      <c r="AT117" s="290"/>
      <c r="AU117" s="290"/>
      <c r="AV117" s="290"/>
      <c r="AW117" s="290"/>
      <c r="AX117" s="290"/>
      <c r="AY117" s="290"/>
      <c r="AZ117" s="290"/>
      <c r="BA117" s="290"/>
      <c r="BB117" s="290"/>
      <c r="BC117" s="290"/>
      <c r="BD117" s="290"/>
      <c r="BF117" s="202"/>
    </row>
    <row r="118" spans="1:58" s="25" customFormat="1" ht="15" x14ac:dyDescent="0.25">
      <c r="A118" s="292" t="s">
        <v>1382</v>
      </c>
      <c r="B118" s="298">
        <v>61688</v>
      </c>
      <c r="C118" s="562" t="s">
        <v>216</v>
      </c>
      <c r="D118" s="557"/>
      <c r="E118" s="288">
        <f>IF(Identification!$C$19="OUI",IF(AND($A$9="cpte_CN",$A118="cpte_CN"),SUMIF(CRP!$A$12:$A$412,B118,CRP!$L$12:$L$412),SUMIF(CRP!$B$12:$B$412,B118,CRP!$L$12:$L$412)),0)</f>
        <v>0</v>
      </c>
      <c r="F118" s="288">
        <f t="shared" si="18"/>
        <v>0</v>
      </c>
      <c r="G118" s="288">
        <f t="shared" si="19"/>
        <v>0</v>
      </c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1">
        <f>IF(U$254=1,$E118,0)</f>
        <v>0</v>
      </c>
      <c r="V118" s="291">
        <f>IF(V$254=1,$E118,0)</f>
        <v>0</v>
      </c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  <c r="AH118" s="290"/>
      <c r="AI118" s="290"/>
      <c r="AJ118" s="290"/>
      <c r="AK118" s="290"/>
      <c r="AL118" s="290"/>
      <c r="AM118" s="290"/>
      <c r="AN118" s="290"/>
      <c r="AO118" s="290"/>
      <c r="AP118" s="290"/>
      <c r="AQ118" s="290"/>
      <c r="AR118" s="290"/>
      <c r="AS118" s="290"/>
      <c r="AT118" s="290"/>
      <c r="AU118" s="290"/>
      <c r="AV118" s="290"/>
      <c r="AW118" s="290"/>
      <c r="AX118" s="290"/>
      <c r="AY118" s="290"/>
      <c r="AZ118" s="290"/>
      <c r="BA118" s="290"/>
      <c r="BB118" s="290"/>
      <c r="BC118" s="290"/>
      <c r="BD118" s="290"/>
      <c r="BF118" s="202"/>
    </row>
    <row r="119" spans="1:58" s="25" customFormat="1" ht="15" x14ac:dyDescent="0.25">
      <c r="A119" s="292" t="s">
        <v>1382</v>
      </c>
      <c r="B119" s="298">
        <v>617</v>
      </c>
      <c r="C119" s="562" t="s">
        <v>217</v>
      </c>
      <c r="D119" s="557"/>
      <c r="E119" s="288">
        <f>IF(Identification!$C$19="OUI",IF(AND($A$9="cpte_CN",$A119="cpte_CN"),SUMIF(CRP!$A$12:$A$412,B119,CRP!$L$12:$L$412),SUMIF(CRP!$B$12:$B$412,B119,CRP!$L$12:$L$412)),0)</f>
        <v>0</v>
      </c>
      <c r="F119" s="288">
        <f t="shared" si="18"/>
        <v>0</v>
      </c>
      <c r="G119" s="288">
        <f t="shared" si="19"/>
        <v>0</v>
      </c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1">
        <f>IF(U$254=1,$E119,0)</f>
        <v>0</v>
      </c>
      <c r="V119" s="291">
        <f>IF(V$254=1,$E119,0)</f>
        <v>0</v>
      </c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F119" s="202"/>
    </row>
    <row r="120" spans="1:58" s="25" customFormat="1" ht="15" x14ac:dyDescent="0.25">
      <c r="A120" s="292" t="s">
        <v>1382</v>
      </c>
      <c r="B120" s="298">
        <v>618</v>
      </c>
      <c r="C120" s="562" t="s">
        <v>218</v>
      </c>
      <c r="D120" s="557"/>
      <c r="E120" s="288">
        <f>IF(Identification!$C$19="OUI",IF(AND($A$9="cpte_CN",$A120="cpte_CN"),SUMIF(CRP!$A$12:$A$412,B120,CRP!$L$12:$L$412),SUMIF(CRP!$B$12:$B$412,B120,CRP!$L$12:$L$412)),0)</f>
        <v>0</v>
      </c>
      <c r="F120" s="288">
        <f t="shared" si="18"/>
        <v>0</v>
      </c>
      <c r="G120" s="288">
        <f t="shared" si="19"/>
        <v>0</v>
      </c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2"/>
      <c r="AB120" s="302"/>
      <c r="AC120" s="290"/>
      <c r="AD120" s="290"/>
      <c r="AE120" s="290"/>
      <c r="AF120" s="290"/>
      <c r="AG120" s="290"/>
      <c r="AH120" s="290"/>
      <c r="AI120" s="290"/>
      <c r="AJ120" s="290"/>
      <c r="AK120" s="290"/>
      <c r="AL120" s="290"/>
      <c r="AM120" s="290"/>
      <c r="AN120" s="290"/>
      <c r="AO120" s="290"/>
      <c r="AP120" s="290"/>
      <c r="AQ120" s="290"/>
      <c r="AR120" s="290"/>
      <c r="AS120" s="290"/>
      <c r="AT120" s="290"/>
      <c r="AU120" s="290"/>
      <c r="AV120" s="290"/>
      <c r="AW120" s="290"/>
      <c r="AX120" s="290"/>
      <c r="AY120" s="290"/>
      <c r="AZ120" s="290"/>
      <c r="BA120" s="290"/>
      <c r="BB120" s="290"/>
      <c r="BC120" s="290"/>
      <c r="BD120" s="290"/>
      <c r="BF120" s="202"/>
    </row>
    <row r="121" spans="1:58" s="25" customFormat="1" ht="15" x14ac:dyDescent="0.25">
      <c r="A121" s="292" t="s">
        <v>1382</v>
      </c>
      <c r="B121" s="298" t="s">
        <v>517</v>
      </c>
      <c r="C121" s="562" t="s">
        <v>220</v>
      </c>
      <c r="D121" s="557"/>
      <c r="E121" s="288">
        <f>IF(Identification!$C$19="OUI",IF(AND($A$9="cpte_CN",$A121="cpte_CN"),SUMIF(CRP!$A$12:$A$412,B121,CRP!$L$12:$L$412),SUMIF(CRP!$B$12:$B$412,B121,CRP!$L$12:$L$412)),0)</f>
        <v>0</v>
      </c>
      <c r="F121" s="288">
        <f t="shared" si="18"/>
        <v>0</v>
      </c>
      <c r="G121" s="288">
        <f t="shared" si="19"/>
        <v>0</v>
      </c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B121" s="302"/>
      <c r="AC121" s="302"/>
      <c r="AD121" s="302"/>
      <c r="AE121" s="302"/>
      <c r="AF121" s="302"/>
      <c r="AG121" s="302"/>
      <c r="AH121" s="290"/>
      <c r="AI121" s="290"/>
      <c r="AJ121" s="302"/>
      <c r="AK121" s="302"/>
      <c r="AL121" s="302"/>
      <c r="AM121" s="302"/>
      <c r="AN121" s="302"/>
      <c r="AO121" s="290"/>
      <c r="AP121" s="302"/>
      <c r="AQ121" s="302"/>
      <c r="AR121" s="302"/>
      <c r="AS121" s="302"/>
      <c r="AT121" s="302"/>
      <c r="AU121" s="302"/>
      <c r="AV121" s="302"/>
      <c r="AW121" s="302"/>
      <c r="AX121" s="302"/>
      <c r="AY121" s="302"/>
      <c r="AZ121" s="302"/>
      <c r="BA121" s="302"/>
      <c r="BB121" s="302"/>
      <c r="BC121" s="302"/>
      <c r="BD121" s="302"/>
      <c r="BF121" s="202"/>
    </row>
    <row r="122" spans="1:58" s="25" customFormat="1" ht="15" x14ac:dyDescent="0.25">
      <c r="A122" s="292" t="s">
        <v>1382</v>
      </c>
      <c r="B122" s="298">
        <v>6223</v>
      </c>
      <c r="C122" s="562" t="s">
        <v>221</v>
      </c>
      <c r="D122" s="557"/>
      <c r="E122" s="288">
        <f>IF(Identification!$C$19="OUI",IF(AND($A$9="cpte_CN",$A122="cpte_CN"),SUMIF(CRP!$A$12:$A$412,B122,CRP!$L$12:$L$412),SUMIF(CRP!$B$12:$B$412,B122,CRP!$L$12:$L$412)),0)</f>
        <v>0</v>
      </c>
      <c r="F122" s="288">
        <f t="shared" si="18"/>
        <v>0</v>
      </c>
      <c r="G122" s="288">
        <f t="shared" si="19"/>
        <v>0</v>
      </c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290"/>
      <c r="AI122" s="290"/>
      <c r="AJ122" s="302"/>
      <c r="AK122" s="302"/>
      <c r="AL122" s="302"/>
      <c r="AM122" s="302"/>
      <c r="AN122" s="302"/>
      <c r="AO122" s="290"/>
      <c r="AP122" s="302"/>
      <c r="AQ122" s="302"/>
      <c r="AR122" s="302"/>
      <c r="AS122" s="302"/>
      <c r="AT122" s="302"/>
      <c r="AU122" s="302"/>
      <c r="AV122" s="302"/>
      <c r="AW122" s="302"/>
      <c r="AX122" s="302"/>
      <c r="AY122" s="302"/>
      <c r="AZ122" s="302"/>
      <c r="BA122" s="302"/>
      <c r="BB122" s="302"/>
      <c r="BC122" s="302"/>
      <c r="BD122" s="302"/>
      <c r="BF122" s="202"/>
    </row>
    <row r="123" spans="1:58" s="25" customFormat="1" ht="15" x14ac:dyDescent="0.25">
      <c r="A123" s="292" t="s">
        <v>1382</v>
      </c>
      <c r="B123" s="298">
        <v>623</v>
      </c>
      <c r="C123" s="562" t="s">
        <v>222</v>
      </c>
      <c r="D123" s="557"/>
      <c r="E123" s="288">
        <f>IF(Identification!$C$19="OUI",IF(AND($A$9="cpte_CN",$A123="cpte_CN"),SUMIF(CRP!$A$12:$A$412,B123,CRP!$L$12:$L$412),SUMIF(CRP!$B$12:$B$412,B123,CRP!$L$12:$L$412)),0)</f>
        <v>0</v>
      </c>
      <c r="F123" s="288">
        <f t="shared" si="18"/>
        <v>0</v>
      </c>
      <c r="G123" s="288">
        <f t="shared" si="19"/>
        <v>0</v>
      </c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1">
        <f>IF(U$254=1,$E123,0)</f>
        <v>0</v>
      </c>
      <c r="V123" s="291">
        <f>IF(V$254=1,$E123,0)</f>
        <v>0</v>
      </c>
      <c r="W123" s="290"/>
      <c r="X123" s="290"/>
      <c r="Y123" s="290"/>
      <c r="Z123" s="290"/>
      <c r="AA123" s="290"/>
      <c r="AB123" s="290"/>
      <c r="AC123" s="290"/>
      <c r="AD123" s="290"/>
      <c r="AE123" s="290"/>
      <c r="AF123" s="290"/>
      <c r="AG123" s="290"/>
      <c r="AH123" s="290"/>
      <c r="AI123" s="290"/>
      <c r="AJ123" s="290"/>
      <c r="AK123" s="290"/>
      <c r="AL123" s="290"/>
      <c r="AM123" s="290"/>
      <c r="AN123" s="290"/>
      <c r="AO123" s="290"/>
      <c r="AP123" s="290"/>
      <c r="AQ123" s="290"/>
      <c r="AR123" s="290"/>
      <c r="AS123" s="290"/>
      <c r="AT123" s="290"/>
      <c r="AU123" s="290"/>
      <c r="AV123" s="290"/>
      <c r="AW123" s="290"/>
      <c r="AX123" s="290"/>
      <c r="AY123" s="290"/>
      <c r="AZ123" s="290"/>
      <c r="BA123" s="290"/>
      <c r="BB123" s="290"/>
      <c r="BC123" s="290"/>
      <c r="BD123" s="290"/>
      <c r="BF123" s="202"/>
    </row>
    <row r="124" spans="1:58" s="25" customFormat="1" ht="15" x14ac:dyDescent="0.25">
      <c r="A124" s="292" t="s">
        <v>1382</v>
      </c>
      <c r="B124" s="298" t="s">
        <v>518</v>
      </c>
      <c r="C124" s="562" t="s">
        <v>519</v>
      </c>
      <c r="D124" s="557"/>
      <c r="E124" s="288">
        <f>IF(Identification!$C$19="OUI",IF(AND($A$9="cpte_CN",$A124="cpte_CN"),SUMIF(CRP!$A$12:$A$412,B124,CRP!$L$12:$L$412),SUMIF(CRP!$B$12:$B$412,B124,CRP!$L$12:$L$412)),0)</f>
        <v>0</v>
      </c>
      <c r="F124" s="288">
        <f t="shared" si="18"/>
        <v>0</v>
      </c>
      <c r="G124" s="288">
        <f t="shared" si="19"/>
        <v>0</v>
      </c>
      <c r="H124" s="302"/>
      <c r="I124" s="302"/>
      <c r="J124" s="290"/>
      <c r="K124" s="290"/>
      <c r="L124" s="302"/>
      <c r="M124" s="302"/>
      <c r="N124" s="302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  <c r="AH124" s="290"/>
      <c r="AI124" s="290"/>
      <c r="AJ124" s="290"/>
      <c r="AK124" s="290"/>
      <c r="AL124" s="290"/>
      <c r="AM124" s="290"/>
      <c r="AN124" s="290"/>
      <c r="AO124" s="290"/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0"/>
      <c r="BB124" s="290"/>
      <c r="BC124" s="290"/>
      <c r="BD124" s="290"/>
      <c r="BF124" s="202"/>
    </row>
    <row r="125" spans="1:58" s="25" customFormat="1" ht="15" x14ac:dyDescent="0.25">
      <c r="A125" s="292" t="s">
        <v>1382</v>
      </c>
      <c r="B125" s="298" t="s">
        <v>521</v>
      </c>
      <c r="C125" s="562" t="s">
        <v>520</v>
      </c>
      <c r="D125" s="557"/>
      <c r="E125" s="288">
        <f>IF(Identification!$C$19="OUI",IF(AND($A$9="cpte_CN",$A125="cpte_CN"),SUMIF(CRP!$A$12:$A$412,B125,CRP!$L$12:$L$412),SUMIF(CRP!$B$12:$B$412,B125,CRP!$L$12:$L$412)),0)</f>
        <v>0</v>
      </c>
      <c r="F125" s="288">
        <f t="shared" si="18"/>
        <v>0</v>
      </c>
      <c r="G125" s="288">
        <f t="shared" si="19"/>
        <v>0</v>
      </c>
      <c r="H125" s="290"/>
      <c r="I125" s="290"/>
      <c r="J125" s="290"/>
      <c r="K125" s="290"/>
      <c r="L125" s="290"/>
      <c r="M125" s="290"/>
      <c r="N125" s="290"/>
      <c r="O125" s="290"/>
      <c r="P125" s="302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0"/>
      <c r="AE125" s="290"/>
      <c r="AF125" s="290"/>
      <c r="AG125" s="290"/>
      <c r="AH125" s="290"/>
      <c r="AI125" s="290"/>
      <c r="AJ125" s="290"/>
      <c r="AK125" s="290"/>
      <c r="AL125" s="290"/>
      <c r="AM125" s="290"/>
      <c r="AN125" s="290"/>
      <c r="AO125" s="290"/>
      <c r="AP125" s="290"/>
      <c r="AQ125" s="290"/>
      <c r="AR125" s="290"/>
      <c r="AS125" s="290"/>
      <c r="AT125" s="290"/>
      <c r="AU125" s="290"/>
      <c r="AV125" s="302"/>
      <c r="AW125" s="290"/>
      <c r="AX125" s="290"/>
      <c r="AY125" s="290"/>
      <c r="AZ125" s="290"/>
      <c r="BA125" s="290"/>
      <c r="BB125" s="290"/>
      <c r="BC125" s="290"/>
      <c r="BD125" s="290"/>
      <c r="BF125" s="202"/>
    </row>
    <row r="126" spans="1:58" s="25" customFormat="1" ht="15" x14ac:dyDescent="0.25">
      <c r="A126" s="292" t="s">
        <v>1382</v>
      </c>
      <c r="B126" s="298" t="s">
        <v>523</v>
      </c>
      <c r="C126" s="562" t="s">
        <v>524</v>
      </c>
      <c r="D126" s="557"/>
      <c r="E126" s="288">
        <f>IF(Identification!$C$19="OUI",IF(AND($A$9="cpte_CN",$A126="cpte_CN"),SUMIF(CRP!$A$12:$A$412,B126,CRP!$L$12:$L$412),SUMIF(CRP!$B$12:$B$412,B126,CRP!$L$12:$L$412)),0)</f>
        <v>0</v>
      </c>
      <c r="F126" s="288">
        <f t="shared" si="18"/>
        <v>0</v>
      </c>
      <c r="G126" s="288">
        <f t="shared" si="19"/>
        <v>0</v>
      </c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1">
        <f>IF(Y$254=1,$E126,0)</f>
        <v>0</v>
      </c>
      <c r="Z126" s="290"/>
      <c r="AA126" s="290"/>
      <c r="AB126" s="290"/>
      <c r="AC126" s="290"/>
      <c r="AD126" s="290"/>
      <c r="AE126" s="290"/>
      <c r="AF126" s="290"/>
      <c r="AG126" s="290"/>
      <c r="AH126" s="290"/>
      <c r="AI126" s="290"/>
      <c r="AJ126" s="290"/>
      <c r="AK126" s="290"/>
      <c r="AL126" s="290"/>
      <c r="AM126" s="290"/>
      <c r="AN126" s="290"/>
      <c r="AO126" s="290"/>
      <c r="AP126" s="290"/>
      <c r="AQ126" s="290"/>
      <c r="AR126" s="290"/>
      <c r="AS126" s="290"/>
      <c r="AT126" s="290"/>
      <c r="AU126" s="290"/>
      <c r="AV126" s="290"/>
      <c r="AW126" s="290"/>
      <c r="AX126" s="290"/>
      <c r="AY126" s="290"/>
      <c r="AZ126" s="290"/>
      <c r="BA126" s="290"/>
      <c r="BB126" s="290"/>
      <c r="BC126" s="290"/>
      <c r="BD126" s="290"/>
      <c r="BF126" s="202"/>
    </row>
    <row r="127" spans="1:58" s="25" customFormat="1" ht="15" x14ac:dyDescent="0.25">
      <c r="A127" s="292" t="s">
        <v>1382</v>
      </c>
      <c r="B127" s="298">
        <v>6251</v>
      </c>
      <c r="C127" s="562" t="s">
        <v>522</v>
      </c>
      <c r="D127" s="557"/>
      <c r="E127" s="288">
        <f>IF(Identification!$C$19="OUI",IF(AND($A$9="cpte_CN",$A127="cpte_CN"),SUMIF(CRP!$A$12:$A$412,B127,CRP!$L$12:$L$412),SUMIF(CRP!$B$12:$B$412,B127,CRP!$L$12:$L$412)),0)</f>
        <v>0</v>
      </c>
      <c r="F127" s="288">
        <f t="shared" si="18"/>
        <v>0</v>
      </c>
      <c r="G127" s="288">
        <f t="shared" si="19"/>
        <v>0</v>
      </c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1">
        <f>IF(Y$254=1,$E127,0)</f>
        <v>0</v>
      </c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0"/>
      <c r="AL127" s="290"/>
      <c r="AM127" s="290"/>
      <c r="AN127" s="290"/>
      <c r="AO127" s="290"/>
      <c r="AP127" s="290"/>
      <c r="AQ127" s="290"/>
      <c r="AR127" s="290"/>
      <c r="AS127" s="290"/>
      <c r="AT127" s="290"/>
      <c r="AU127" s="290"/>
      <c r="AV127" s="290"/>
      <c r="AW127" s="290"/>
      <c r="AX127" s="290"/>
      <c r="AY127" s="290"/>
      <c r="AZ127" s="290"/>
      <c r="BA127" s="290"/>
      <c r="BB127" s="290"/>
      <c r="BC127" s="290"/>
      <c r="BD127" s="290"/>
      <c r="BF127" s="202"/>
    </row>
    <row r="128" spans="1:58" s="25" customFormat="1" ht="15" x14ac:dyDescent="0.25">
      <c r="A128" s="292" t="s">
        <v>1382</v>
      </c>
      <c r="B128" s="298">
        <v>6261</v>
      </c>
      <c r="C128" s="562" t="s">
        <v>223</v>
      </c>
      <c r="D128" s="557"/>
      <c r="E128" s="288">
        <f>IF(Identification!$C$19="OUI",IF(AND($A$9="cpte_CN",$A128="cpte_CN"),SUMIF(CRP!$A$12:$A$412,B128,CRP!$L$12:$L$412),SUMIF(CRP!$B$12:$B$412,B128,CRP!$L$12:$L$412)),0)</f>
        <v>0</v>
      </c>
      <c r="F128" s="288">
        <f t="shared" si="18"/>
        <v>0</v>
      </c>
      <c r="G128" s="288">
        <f t="shared" si="19"/>
        <v>0</v>
      </c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1">
        <f>IF(R$254=1,$E128,0)</f>
        <v>0</v>
      </c>
      <c r="S128" s="290"/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0"/>
      <c r="AE128" s="290"/>
      <c r="AF128" s="290"/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F128" s="202"/>
    </row>
    <row r="129" spans="1:58" s="25" customFormat="1" ht="15" x14ac:dyDescent="0.25">
      <c r="A129" s="292" t="s">
        <v>1382</v>
      </c>
      <c r="B129" s="298">
        <v>6263</v>
      </c>
      <c r="C129" s="562" t="s">
        <v>224</v>
      </c>
      <c r="D129" s="557"/>
      <c r="E129" s="288">
        <f>IF(Identification!$C$19="OUI",IF(AND($A$9="cpte_CN",$A129="cpte_CN"),SUMIF(CRP!$A$12:$A$412,B129,CRP!$L$12:$L$412),SUMIF(CRP!$B$12:$B$412,B129,CRP!$L$12:$L$412)),0)</f>
        <v>0</v>
      </c>
      <c r="F129" s="288">
        <f t="shared" si="18"/>
        <v>0</v>
      </c>
      <c r="G129" s="288">
        <f t="shared" si="19"/>
        <v>0</v>
      </c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1">
        <f>IF(U$254=1,$E129,0)</f>
        <v>0</v>
      </c>
      <c r="V129" s="290"/>
      <c r="W129" s="290"/>
      <c r="X129" s="291">
        <f>IF(X$254=1,$E129,0)</f>
        <v>0</v>
      </c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F129" s="202"/>
    </row>
    <row r="130" spans="1:58" s="25" customFormat="1" ht="15" x14ac:dyDescent="0.25">
      <c r="A130" s="292" t="s">
        <v>1382</v>
      </c>
      <c r="B130" s="298">
        <v>6265</v>
      </c>
      <c r="C130" s="562" t="s">
        <v>225</v>
      </c>
      <c r="D130" s="557"/>
      <c r="E130" s="288">
        <f>IF(Identification!$C$19="OUI",IF(AND($A$9="cpte_CN",$A130="cpte_CN"),SUMIF(CRP!$A$12:$A$412,B130,CRP!$L$12:$L$412),SUMIF(CRP!$B$12:$B$412,B130,CRP!$L$12:$L$412)),0)</f>
        <v>0</v>
      </c>
      <c r="F130" s="288">
        <f t="shared" si="18"/>
        <v>0</v>
      </c>
      <c r="G130" s="288">
        <f t="shared" si="19"/>
        <v>0</v>
      </c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1">
        <f>IF(R$254=1,$E130,0)</f>
        <v>0</v>
      </c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F130" s="202"/>
    </row>
    <row r="131" spans="1:58" s="25" customFormat="1" ht="15" x14ac:dyDescent="0.25">
      <c r="A131" s="292" t="s">
        <v>1382</v>
      </c>
      <c r="B131" s="298">
        <v>627</v>
      </c>
      <c r="C131" s="562" t="s">
        <v>226</v>
      </c>
      <c r="D131" s="557"/>
      <c r="E131" s="288">
        <f>IF(Identification!$C$19="OUI",IF(AND($A$9="cpte_CN",$A131="cpte_CN"),SUMIF(CRP!$A$12:$A$412,B131,CRP!$L$12:$L$412),SUMIF(CRP!$B$12:$B$412,B131,CRP!$L$12:$L$412)),0)</f>
        <v>0</v>
      </c>
      <c r="F131" s="288">
        <f t="shared" si="18"/>
        <v>0</v>
      </c>
      <c r="G131" s="288">
        <f t="shared" si="19"/>
        <v>0</v>
      </c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1">
        <f>IF(U$254=1,$E131,0)</f>
        <v>0</v>
      </c>
      <c r="V131" s="290"/>
      <c r="W131" s="291">
        <f>IF(W$254=1,$E131,0)</f>
        <v>0</v>
      </c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F131" s="202"/>
    </row>
    <row r="132" spans="1:58" s="25" customFormat="1" ht="15" x14ac:dyDescent="0.25">
      <c r="A132" s="292" t="s">
        <v>1382</v>
      </c>
      <c r="B132" s="298">
        <v>6281</v>
      </c>
      <c r="C132" s="562" t="s">
        <v>227</v>
      </c>
      <c r="D132" s="557"/>
      <c r="E132" s="288">
        <f>IF(Identification!$C$19="OUI",IF(AND($A$9="cpte_CN",$A132="cpte_CN"),SUMIF(CRP!$A$12:$A$412,B132,CRP!$L$12:$L$412),SUMIF(CRP!$B$12:$B$412,B132,CRP!$L$12:$L$412)),0)</f>
        <v>0</v>
      </c>
      <c r="F132" s="288">
        <f t="shared" si="18"/>
        <v>0</v>
      </c>
      <c r="G132" s="288">
        <f t="shared" si="19"/>
        <v>0</v>
      </c>
      <c r="H132" s="291">
        <f>IF(H$254=1,$E132,0)</f>
        <v>0</v>
      </c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F132" s="202"/>
    </row>
    <row r="133" spans="1:58" s="25" customFormat="1" ht="15" x14ac:dyDescent="0.25">
      <c r="A133" s="292" t="s">
        <v>1382</v>
      </c>
      <c r="B133" s="298">
        <v>6282</v>
      </c>
      <c r="C133" s="562" t="s">
        <v>228</v>
      </c>
      <c r="D133" s="557"/>
      <c r="E133" s="288">
        <f>IF(Identification!$C$19="OUI",IF(AND($A$9="cpte_CN",$A133="cpte_CN"),SUMIF(CRP!$A$12:$A$412,B133,CRP!$L$12:$L$412),SUMIF(CRP!$B$12:$B$412,B133,CRP!$L$12:$L$412)),0)</f>
        <v>0</v>
      </c>
      <c r="F133" s="288">
        <f t="shared" si="18"/>
        <v>0</v>
      </c>
      <c r="G133" s="288">
        <f t="shared" si="19"/>
        <v>0</v>
      </c>
      <c r="H133" s="290"/>
      <c r="I133" s="291">
        <f>IF(I$254=1,$E133,0)</f>
        <v>0</v>
      </c>
      <c r="J133" s="302"/>
      <c r="K133" s="302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F133" s="202"/>
    </row>
    <row r="134" spans="1:58" s="25" customFormat="1" ht="15" x14ac:dyDescent="0.25">
      <c r="A134" s="292" t="s">
        <v>1382</v>
      </c>
      <c r="B134" s="298">
        <v>6283</v>
      </c>
      <c r="C134" s="562" t="s">
        <v>229</v>
      </c>
      <c r="D134" s="557"/>
      <c r="E134" s="288">
        <f>IF(Identification!$C$19="OUI",IF(AND($A$9="cpte_CN",$A134="cpte_CN"),SUMIF(CRP!$A$12:$A$412,B134,CRP!$L$12:$L$412),SUMIF(CRP!$B$12:$B$412,B134,CRP!$L$12:$L$412)),0)</f>
        <v>0</v>
      </c>
      <c r="F134" s="288">
        <f t="shared" si="18"/>
        <v>0</v>
      </c>
      <c r="G134" s="288">
        <f t="shared" si="19"/>
        <v>0</v>
      </c>
      <c r="H134" s="290"/>
      <c r="I134" s="290"/>
      <c r="J134" s="290"/>
      <c r="K134" s="290"/>
      <c r="L134" s="302"/>
      <c r="M134" s="302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302"/>
      <c r="AK134" s="302"/>
      <c r="AL134" s="302"/>
      <c r="AM134" s="302"/>
      <c r="AN134" s="302"/>
      <c r="AO134" s="290"/>
      <c r="AP134" s="290"/>
      <c r="AQ134" s="302"/>
      <c r="AR134" s="302"/>
      <c r="AS134" s="302"/>
      <c r="AT134" s="302"/>
      <c r="AU134" s="302"/>
      <c r="AV134" s="302"/>
      <c r="AW134" s="302"/>
      <c r="AX134" s="302"/>
      <c r="AY134" s="302"/>
      <c r="AZ134" s="302"/>
      <c r="BA134" s="302"/>
      <c r="BB134" s="302"/>
      <c r="BC134" s="302"/>
      <c r="BD134" s="302"/>
      <c r="BF134" s="202"/>
    </row>
    <row r="135" spans="1:58" s="25" customFormat="1" ht="15" x14ac:dyDescent="0.25">
      <c r="A135" s="292" t="s">
        <v>1382</v>
      </c>
      <c r="B135" s="298">
        <v>6284</v>
      </c>
      <c r="C135" s="562" t="s">
        <v>28</v>
      </c>
      <c r="D135" s="557"/>
      <c r="E135" s="288">
        <f>IF(Identification!$C$19="OUI",IF(AND($A$9="cpte_CN",$A135="cpte_CN"),SUMIF(CRP!$A$12:$A$412,B135,CRP!$L$12:$L$412),SUMIF(CRP!$B$12:$B$412,B135,CRP!$L$12:$L$412)),0)</f>
        <v>0</v>
      </c>
      <c r="F135" s="288">
        <f t="shared" si="18"/>
        <v>0</v>
      </c>
      <c r="G135" s="288">
        <f t="shared" si="19"/>
        <v>0</v>
      </c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1">
        <f>IF(R$254=1,$E135,0)</f>
        <v>0</v>
      </c>
      <c r="S135" s="290"/>
      <c r="T135" s="290"/>
      <c r="U135" s="290"/>
      <c r="V135" s="290"/>
      <c r="W135" s="290"/>
      <c r="X135" s="290"/>
      <c r="Y135" s="290"/>
      <c r="Z135" s="290"/>
      <c r="AA135" s="290"/>
      <c r="AB135" s="290"/>
      <c r="AC135" s="290"/>
      <c r="AD135" s="290"/>
      <c r="AE135" s="290"/>
      <c r="AF135" s="290"/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F135" s="202"/>
    </row>
    <row r="136" spans="1:58" s="25" customFormat="1" ht="15" x14ac:dyDescent="0.25">
      <c r="A136" s="292" t="s">
        <v>1382</v>
      </c>
      <c r="B136" s="298">
        <v>6285</v>
      </c>
      <c r="C136" s="562" t="s">
        <v>230</v>
      </c>
      <c r="D136" s="557"/>
      <c r="E136" s="288">
        <f>IF(Identification!$C$19="OUI",IF(AND($A$9="cpte_CN",$A136="cpte_CN"),SUMIF(CRP!$A$12:$A$412,B136,CRP!$L$12:$L$412),SUMIF(CRP!$B$12:$B$412,B136,CRP!$L$12:$L$412)),0)</f>
        <v>0</v>
      </c>
      <c r="F136" s="288">
        <f t="shared" si="18"/>
        <v>0</v>
      </c>
      <c r="G136" s="288">
        <f t="shared" si="19"/>
        <v>0</v>
      </c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1">
        <f>IF(U$254=1,$E136,0)</f>
        <v>0</v>
      </c>
      <c r="V136" s="290"/>
      <c r="W136" s="290"/>
      <c r="X136" s="291">
        <f>IF(X$254=1,$E136,0)</f>
        <v>0</v>
      </c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F136" s="202"/>
    </row>
    <row r="137" spans="1:58" s="25" customFormat="1" ht="15" x14ac:dyDescent="0.25">
      <c r="A137" s="292" t="s">
        <v>1382</v>
      </c>
      <c r="B137" s="298">
        <v>6288</v>
      </c>
      <c r="C137" s="562" t="s">
        <v>231</v>
      </c>
      <c r="D137" s="557"/>
      <c r="E137" s="288">
        <f>IF(Identification!$C$19="OUI",IF(AND($A$9="cpte_CN",$A137="cpte_CN"),SUMIF(CRP!$A$12:$A$412,B137,CRP!$L$12:$L$412),SUMIF(CRP!$B$12:$B$412,B137,CRP!$L$12:$L$412)),0)</f>
        <v>0</v>
      </c>
      <c r="F137" s="288">
        <f t="shared" si="18"/>
        <v>0</v>
      </c>
      <c r="G137" s="288">
        <f t="shared" si="19"/>
        <v>0</v>
      </c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2"/>
      <c r="AB137" s="302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F137" s="202"/>
    </row>
    <row r="138" spans="1:58" s="25" customFormat="1" ht="15" x14ac:dyDescent="0.25">
      <c r="A138" s="292" t="s">
        <v>1382</v>
      </c>
      <c r="B138" s="298">
        <v>63511</v>
      </c>
      <c r="C138" s="562" t="s">
        <v>233</v>
      </c>
      <c r="D138" s="557"/>
      <c r="E138" s="288">
        <f>IF(Identification!$C$19="OUI",IF(AND($A$9="cpte_CN",$A138="cpte_CN"),SUMIF(CRP!$A$12:$A$412,B138,CRP!$L$12:$L$412),SUMIF(CRP!$B$12:$B$412,B138,CRP!$L$12:$L$412)),0)</f>
        <v>0</v>
      </c>
      <c r="F138" s="288">
        <f t="shared" si="18"/>
        <v>0</v>
      </c>
      <c r="G138" s="288">
        <f t="shared" si="19"/>
        <v>0</v>
      </c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1">
        <f>IF(U$254=1,$E138,0)</f>
        <v>0</v>
      </c>
      <c r="V138" s="290"/>
      <c r="W138" s="291">
        <f>IF(W$254=1,$E138,0)</f>
        <v>0</v>
      </c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F138" s="202"/>
    </row>
    <row r="139" spans="1:58" s="25" customFormat="1" ht="15" x14ac:dyDescent="0.25">
      <c r="A139" s="292" t="s">
        <v>1382</v>
      </c>
      <c r="B139" s="298">
        <v>63512</v>
      </c>
      <c r="C139" s="562" t="s">
        <v>234</v>
      </c>
      <c r="D139" s="557"/>
      <c r="E139" s="288">
        <f>IF(Identification!$C$19="OUI",IF(AND($A$9="cpte_CN",$A139="cpte_CN"),SUMIF(CRP!$A$12:$A$412,B139,CRP!$L$12:$L$412),SUMIF(CRP!$B$12:$B$412,B139,CRP!$L$12:$L$412)),0)</f>
        <v>0</v>
      </c>
      <c r="F139" s="288">
        <f t="shared" si="18"/>
        <v>0</v>
      </c>
      <c r="G139" s="288">
        <f t="shared" si="19"/>
        <v>0</v>
      </c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290"/>
      <c r="AI139" s="291">
        <f>IF(AI$254=1,$E139,0)</f>
        <v>0</v>
      </c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F139" s="202"/>
    </row>
    <row r="140" spans="1:58" s="25" customFormat="1" ht="15" x14ac:dyDescent="0.25">
      <c r="A140" s="292" t="s">
        <v>1382</v>
      </c>
      <c r="B140" s="298">
        <v>63513</v>
      </c>
      <c r="C140" s="562" t="s">
        <v>235</v>
      </c>
      <c r="D140" s="557"/>
      <c r="E140" s="288">
        <f>IF(Identification!$C$19="OUI",IF(AND($A$9="cpte_CN",$A140="cpte_CN"),SUMIF(CRP!$A$12:$A$412,B140,CRP!$L$12:$L$412),SUMIF(CRP!$B$12:$B$412,B140,CRP!$L$12:$L$412)),0)</f>
        <v>0</v>
      </c>
      <c r="F140" s="288">
        <f t="shared" si="18"/>
        <v>0</v>
      </c>
      <c r="G140" s="288">
        <f t="shared" si="19"/>
        <v>0</v>
      </c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1">
        <f>IF(AI$254=1,$E140,0)</f>
        <v>0</v>
      </c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F140" s="202"/>
    </row>
    <row r="141" spans="1:58" s="25" customFormat="1" ht="15" x14ac:dyDescent="0.25">
      <c r="A141" s="292" t="s">
        <v>1382</v>
      </c>
      <c r="B141" s="298">
        <v>63514</v>
      </c>
      <c r="C141" s="562" t="s">
        <v>236</v>
      </c>
      <c r="D141" s="557"/>
      <c r="E141" s="288">
        <f>IF(Identification!$C$19="OUI",IF(AND($A$9="cpte_CN",$A141="cpte_CN"),SUMIF(CRP!$A$12:$A$412,B141,CRP!$L$12:$L$412),SUMIF(CRP!$B$12:$B$412,B141,CRP!$L$12:$L$412)),0)</f>
        <v>0</v>
      </c>
      <c r="F141" s="288">
        <f t="shared" ref="F141:F204" si="20">SUM(H141:BD141)</f>
        <v>0</v>
      </c>
      <c r="G141" s="288">
        <f t="shared" si="19"/>
        <v>0</v>
      </c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1">
        <f>IF(U$254=1,$E141,0)</f>
        <v>0</v>
      </c>
      <c r="V141" s="290"/>
      <c r="W141" s="291">
        <f>IF(W$254=1,$E141,0)</f>
        <v>0</v>
      </c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F141" s="202"/>
    </row>
    <row r="142" spans="1:58" s="25" customFormat="1" ht="15" x14ac:dyDescent="0.25">
      <c r="A142" s="292" t="s">
        <v>1382</v>
      </c>
      <c r="B142" s="298">
        <v>6352</v>
      </c>
      <c r="C142" s="562" t="s">
        <v>237</v>
      </c>
      <c r="D142" s="557"/>
      <c r="E142" s="288">
        <f>IF(Identification!$C$19="OUI",IF(AND($A$9="cpte_CN",$A142="cpte_CN"),SUMIF(CRP!$A$12:$A$412,B142,CRP!$L$12:$L$412),SUMIF(CRP!$B$12:$B$412,B142,CRP!$L$12:$L$412)),0)</f>
        <v>0</v>
      </c>
      <c r="F142" s="288">
        <f t="shared" si="20"/>
        <v>0</v>
      </c>
      <c r="G142" s="288">
        <f t="shared" si="19"/>
        <v>0</v>
      </c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  <c r="AF142" s="290"/>
      <c r="AG142" s="290"/>
      <c r="AH142" s="290"/>
      <c r="AI142" s="290"/>
      <c r="AJ142" s="290"/>
      <c r="AK142" s="290"/>
      <c r="AL142" s="290"/>
      <c r="AM142" s="290"/>
      <c r="AN142" s="290"/>
      <c r="AO142" s="290"/>
      <c r="AP142" s="290"/>
      <c r="AQ142" s="290"/>
      <c r="AR142" s="290"/>
      <c r="AS142" s="290"/>
      <c r="AT142" s="290"/>
      <c r="AU142" s="290"/>
      <c r="AV142" s="290"/>
      <c r="AW142" s="290"/>
      <c r="AX142" s="290"/>
      <c r="AY142" s="290"/>
      <c r="AZ142" s="290"/>
      <c r="BA142" s="290"/>
      <c r="BB142" s="290"/>
      <c r="BC142" s="290"/>
      <c r="BD142" s="290"/>
      <c r="BF142" s="202"/>
    </row>
    <row r="143" spans="1:58" s="25" customFormat="1" ht="15" x14ac:dyDescent="0.25">
      <c r="A143" s="292" t="s">
        <v>1382</v>
      </c>
      <c r="B143" s="298">
        <v>6353</v>
      </c>
      <c r="C143" s="562" t="s">
        <v>238</v>
      </c>
      <c r="D143" s="557"/>
      <c r="E143" s="288">
        <f>IF(Identification!$C$19="OUI",IF(AND($A$9="cpte_CN",$A143="cpte_CN"),SUMIF(CRP!$A$12:$A$412,B143,CRP!$L$12:$L$412),SUMIF(CRP!$B$12:$B$412,B143,CRP!$L$12:$L$412)),0)</f>
        <v>0</v>
      </c>
      <c r="F143" s="288">
        <f t="shared" si="20"/>
        <v>0</v>
      </c>
      <c r="G143" s="288">
        <f t="shared" si="19"/>
        <v>0</v>
      </c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1">
        <f>IF(U$254=1,$E143,0)</f>
        <v>0</v>
      </c>
      <c r="V143" s="290"/>
      <c r="W143" s="291">
        <f>IF(W$254=1,$E143,0)</f>
        <v>0</v>
      </c>
      <c r="X143" s="290"/>
      <c r="Y143" s="290"/>
      <c r="Z143" s="290"/>
      <c r="AA143" s="290"/>
      <c r="AB143" s="290"/>
      <c r="AC143" s="290"/>
      <c r="AD143" s="290"/>
      <c r="AE143" s="290"/>
      <c r="AF143" s="290"/>
      <c r="AG143" s="290"/>
      <c r="AH143" s="290"/>
      <c r="AI143" s="290"/>
      <c r="AJ143" s="290"/>
      <c r="AK143" s="290"/>
      <c r="AL143" s="290"/>
      <c r="AM143" s="290"/>
      <c r="AN143" s="290"/>
      <c r="AO143" s="290"/>
      <c r="AP143" s="290"/>
      <c r="AQ143" s="290"/>
      <c r="AR143" s="290"/>
      <c r="AS143" s="290"/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F143" s="202"/>
    </row>
    <row r="144" spans="1:58" s="25" customFormat="1" ht="15" x14ac:dyDescent="0.25">
      <c r="A144" s="292" t="s">
        <v>1382</v>
      </c>
      <c r="B144" s="298">
        <v>6354</v>
      </c>
      <c r="C144" s="562" t="s">
        <v>239</v>
      </c>
      <c r="D144" s="557"/>
      <c r="E144" s="288">
        <f>IF(Identification!$C$19="OUI",IF(AND($A$9="cpte_CN",$A144="cpte_CN"),SUMIF(CRP!$A$12:$A$412,B144,CRP!$L$12:$L$412),SUMIF(CRP!$B$12:$B$412,B144,CRP!$L$12:$L$412)),0)</f>
        <v>0</v>
      </c>
      <c r="F144" s="288">
        <f t="shared" si="20"/>
        <v>0</v>
      </c>
      <c r="G144" s="288">
        <f t="shared" si="19"/>
        <v>0</v>
      </c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1">
        <f>IF(U$254=1,$E144,0)</f>
        <v>0</v>
      </c>
      <c r="V144" s="290"/>
      <c r="W144" s="291">
        <f>IF(W$254=1,$E144,0)</f>
        <v>0</v>
      </c>
      <c r="X144" s="290"/>
      <c r="Y144" s="290"/>
      <c r="Z144" s="290"/>
      <c r="AA144" s="290"/>
      <c r="AB144" s="290"/>
      <c r="AC144" s="290"/>
      <c r="AD144" s="290"/>
      <c r="AE144" s="290"/>
      <c r="AF144" s="290"/>
      <c r="AG144" s="290"/>
      <c r="AH144" s="290"/>
      <c r="AI144" s="290"/>
      <c r="AJ144" s="290"/>
      <c r="AK144" s="290"/>
      <c r="AL144" s="290"/>
      <c r="AM144" s="290"/>
      <c r="AN144" s="290"/>
      <c r="AO144" s="290"/>
      <c r="AP144" s="290"/>
      <c r="AQ144" s="290"/>
      <c r="AR144" s="290"/>
      <c r="AS144" s="290"/>
      <c r="AT144" s="290"/>
      <c r="AU144" s="290"/>
      <c r="AV144" s="290"/>
      <c r="AW144" s="290"/>
      <c r="AX144" s="290"/>
      <c r="AY144" s="290"/>
      <c r="AZ144" s="290"/>
      <c r="BA144" s="290"/>
      <c r="BB144" s="290"/>
      <c r="BC144" s="290"/>
      <c r="BD144" s="290"/>
      <c r="BF144" s="202"/>
    </row>
    <row r="145" spans="1:58" s="25" customFormat="1" ht="15" x14ac:dyDescent="0.25">
      <c r="A145" s="292" t="s">
        <v>1382</v>
      </c>
      <c r="B145" s="298">
        <v>6358</v>
      </c>
      <c r="C145" s="562" t="s">
        <v>240</v>
      </c>
      <c r="D145" s="557"/>
      <c r="E145" s="288">
        <f>IF(Identification!$C$19="OUI",IF(AND($A$9="cpte_CN",$A145="cpte_CN"),SUMIF(CRP!$A$12:$A$412,B145,CRP!$L$12:$L$412),SUMIF(CRP!$B$12:$B$412,B145,CRP!$L$12:$L$412)),0)</f>
        <v>0</v>
      </c>
      <c r="F145" s="288">
        <f t="shared" si="20"/>
        <v>0</v>
      </c>
      <c r="G145" s="288">
        <f t="shared" si="19"/>
        <v>0</v>
      </c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1">
        <f>IF(U$254=1,$E145,0)</f>
        <v>0</v>
      </c>
      <c r="V145" s="290"/>
      <c r="W145" s="291">
        <f>IF(W$254=1,$E145,0)</f>
        <v>0</v>
      </c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F145" s="202"/>
    </row>
    <row r="146" spans="1:58" s="25" customFormat="1" ht="15" x14ac:dyDescent="0.25">
      <c r="A146" s="292" t="s">
        <v>1382</v>
      </c>
      <c r="B146" s="298">
        <v>637</v>
      </c>
      <c r="C146" s="562" t="s">
        <v>241</v>
      </c>
      <c r="D146" s="557"/>
      <c r="E146" s="288">
        <f>IF(Identification!$C$19="OUI",IF(AND($A$9="cpte_CN",$A146="cpte_CN"),SUMIF(CRP!$A$12:$A$412,B146,CRP!$L$12:$L$412),SUMIF(CRP!$B$12:$B$412,B146,CRP!$L$12:$L$412)),0)</f>
        <v>0</v>
      </c>
      <c r="F146" s="288">
        <f t="shared" si="20"/>
        <v>0</v>
      </c>
      <c r="G146" s="288">
        <f t="shared" si="19"/>
        <v>0</v>
      </c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1">
        <f>IF(U$254=1,$E146,0)</f>
        <v>0</v>
      </c>
      <c r="V146" s="290"/>
      <c r="W146" s="291">
        <f>IF(W$254=1,$E146,0)</f>
        <v>0</v>
      </c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0"/>
      <c r="BC146" s="290"/>
      <c r="BD146" s="290"/>
      <c r="BF146" s="202"/>
    </row>
    <row r="147" spans="1:58" s="25" customFormat="1" ht="24.75" customHeight="1" x14ac:dyDescent="0.25">
      <c r="A147" s="292" t="s">
        <v>1382</v>
      </c>
      <c r="B147" s="298">
        <v>651</v>
      </c>
      <c r="C147" s="562" t="s">
        <v>243</v>
      </c>
      <c r="D147" s="557"/>
      <c r="E147" s="288">
        <f>IF(Identification!$C$19="OUI",IF(AND($A$9="cpte_CN",$A147="cpte_CN"),SUMIF(CRP!$A$12:$A$412,B147,CRP!$L$12:$L$412),SUMIF(CRP!$B$12:$B$412,B147,CRP!$L$12:$L$412)),0)</f>
        <v>0</v>
      </c>
      <c r="F147" s="288">
        <f t="shared" si="20"/>
        <v>0</v>
      </c>
      <c r="G147" s="288">
        <f t="shared" si="19"/>
        <v>0</v>
      </c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302"/>
      <c r="S147" s="290"/>
      <c r="T147" s="290"/>
      <c r="U147" s="302"/>
      <c r="V147" s="290"/>
      <c r="W147" s="290"/>
      <c r="X147" s="302"/>
      <c r="Y147" s="290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302"/>
      <c r="AK147" s="302"/>
      <c r="AL147" s="302"/>
      <c r="AM147" s="302"/>
      <c r="AN147" s="302"/>
      <c r="AO147" s="290"/>
      <c r="AP147" s="302"/>
      <c r="AQ147" s="302"/>
      <c r="AR147" s="302"/>
      <c r="AS147" s="302"/>
      <c r="AT147" s="302"/>
      <c r="AU147" s="302"/>
      <c r="AV147" s="302"/>
      <c r="AW147" s="302"/>
      <c r="AX147" s="302"/>
      <c r="AY147" s="302"/>
      <c r="AZ147" s="302"/>
      <c r="BA147" s="302"/>
      <c r="BB147" s="302"/>
      <c r="BC147" s="302"/>
      <c r="BD147" s="290"/>
      <c r="BF147" s="202"/>
    </row>
    <row r="148" spans="1:58" s="25" customFormat="1" ht="15" x14ac:dyDescent="0.25">
      <c r="A148" s="292" t="s">
        <v>1382</v>
      </c>
      <c r="B148" s="298">
        <v>6521</v>
      </c>
      <c r="C148" s="562" t="s">
        <v>526</v>
      </c>
      <c r="D148" s="557"/>
      <c r="E148" s="288">
        <f>IF(Identification!$C$19="OUI",IF(AND($A$9="cpte_CN",$A148="cpte_CN"),SUMIF(CRP!$A$12:$A$412,B148,CRP!$L$12:$L$412),SUMIF(CRP!$B$12:$B$412,B148,CRP!$L$12:$L$412)),0)</f>
        <v>0</v>
      </c>
      <c r="F148" s="288">
        <f t="shared" si="20"/>
        <v>0</v>
      </c>
      <c r="G148" s="288">
        <f t="shared" si="19"/>
        <v>0</v>
      </c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302"/>
      <c r="AD148" s="302"/>
      <c r="AE148" s="302"/>
      <c r="AF148" s="302"/>
      <c r="AG148" s="302"/>
      <c r="AH148" s="290"/>
      <c r="AI148" s="290"/>
      <c r="AJ148" s="302"/>
      <c r="AK148" s="302"/>
      <c r="AL148" s="302"/>
      <c r="AM148" s="302"/>
      <c r="AN148" s="302"/>
      <c r="AO148" s="290"/>
      <c r="AP148" s="302"/>
      <c r="AQ148" s="302"/>
      <c r="AR148" s="302"/>
      <c r="AS148" s="302"/>
      <c r="AT148" s="302"/>
      <c r="AU148" s="302"/>
      <c r="AV148" s="302"/>
      <c r="AW148" s="302"/>
      <c r="AX148" s="302"/>
      <c r="AY148" s="302"/>
      <c r="AZ148" s="302"/>
      <c r="BA148" s="302"/>
      <c r="BB148" s="302"/>
      <c r="BC148" s="302"/>
      <c r="BD148" s="302"/>
      <c r="BF148" s="202"/>
    </row>
    <row r="149" spans="1:58" s="25" customFormat="1" ht="15" x14ac:dyDescent="0.25">
      <c r="A149" s="292" t="s">
        <v>1382</v>
      </c>
      <c r="B149" s="298">
        <v>6522</v>
      </c>
      <c r="C149" s="562" t="s">
        <v>527</v>
      </c>
      <c r="D149" s="557"/>
      <c r="E149" s="288">
        <f>IF(Identification!$C$19="OUI",IF(AND($A$9="cpte_CN",$A149="cpte_CN"),SUMIF(CRP!$A$12:$A$412,B149,CRP!$L$12:$L$412),SUMIF(CRP!$B$12:$B$412,B149,CRP!$L$12:$L$412)),0)</f>
        <v>0</v>
      </c>
      <c r="F149" s="288">
        <f t="shared" si="20"/>
        <v>0</v>
      </c>
      <c r="G149" s="288">
        <f t="shared" si="19"/>
        <v>0</v>
      </c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  <c r="AA149" s="302"/>
      <c r="AB149" s="302"/>
      <c r="AC149" s="290"/>
      <c r="AD149" s="290"/>
      <c r="AE149" s="290"/>
      <c r="AF149" s="290"/>
      <c r="AG149" s="290"/>
      <c r="AH149" s="302"/>
      <c r="AI149" s="302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F149" s="202"/>
    </row>
    <row r="150" spans="1:58" s="25" customFormat="1" ht="15" x14ac:dyDescent="0.25">
      <c r="A150" s="292" t="s">
        <v>1382</v>
      </c>
      <c r="B150" s="298">
        <v>654</v>
      </c>
      <c r="C150" s="562" t="s">
        <v>244</v>
      </c>
      <c r="D150" s="557"/>
      <c r="E150" s="288">
        <f>IF(Identification!$C$19="OUI",IF(AND($A$9="cpte_CN",$A150="cpte_CN"),SUMIF(CRP!$A$12:$A$412,B150,CRP!$L$12:$L$412),SUMIF(CRP!$B$12:$B$412,B150,CRP!$L$12:$L$412)),0)</f>
        <v>0</v>
      </c>
      <c r="F150" s="288">
        <f t="shared" si="20"/>
        <v>0</v>
      </c>
      <c r="G150" s="288">
        <f t="shared" si="19"/>
        <v>0</v>
      </c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1">
        <f>IF(U$254=1,$E150,0)</f>
        <v>0</v>
      </c>
      <c r="V150" s="290"/>
      <c r="W150" s="291">
        <f>IF(W$254=1,$E150,0)</f>
        <v>0</v>
      </c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F150" s="202"/>
    </row>
    <row r="151" spans="1:58" s="25" customFormat="1" ht="15" x14ac:dyDescent="0.25">
      <c r="A151" s="292" t="s">
        <v>1382</v>
      </c>
      <c r="B151" s="298">
        <v>655</v>
      </c>
      <c r="C151" s="562" t="s">
        <v>245</v>
      </c>
      <c r="D151" s="557"/>
      <c r="E151" s="288">
        <f>IF(Identification!$C$19="OUI",IF(AND($A$9="cpte_CN",$A151="cpte_CN"),SUMIF(CRP!$A$12:$A$412,B151,CRP!$L$12:$L$412),SUMIF(CRP!$B$12:$B$412,B151,CRP!$L$12:$L$412)),0)</f>
        <v>0</v>
      </c>
      <c r="F151" s="288">
        <f t="shared" si="20"/>
        <v>0</v>
      </c>
      <c r="G151" s="288">
        <f t="shared" ref="G151:G199" si="21">E151-F151</f>
        <v>0</v>
      </c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1">
        <f>IF(U$254=1,$E151,0)</f>
        <v>0</v>
      </c>
      <c r="V151" s="290"/>
      <c r="W151" s="291">
        <f>IF(W$254=1,$E151,0)</f>
        <v>0</v>
      </c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F151" s="202"/>
    </row>
    <row r="152" spans="1:58" s="25" customFormat="1" ht="15" x14ac:dyDescent="0.25">
      <c r="A152" s="292" t="s">
        <v>1382</v>
      </c>
      <c r="B152" s="298">
        <v>657</v>
      </c>
      <c r="C152" s="562" t="s">
        <v>246</v>
      </c>
      <c r="D152" s="557"/>
      <c r="E152" s="288">
        <f>IF(Identification!$C$19="OUI",IF(AND($A$9="cpte_CN",$A152="cpte_CN"),SUMIF(CRP!$A$12:$A$412,B152,CRP!$L$12:$L$412),SUMIF(CRP!$B$12:$B$412,B152,CRP!$L$12:$L$412)),0)</f>
        <v>0</v>
      </c>
      <c r="F152" s="288">
        <f t="shared" si="20"/>
        <v>0</v>
      </c>
      <c r="G152" s="288">
        <f t="shared" si="21"/>
        <v>0</v>
      </c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302"/>
      <c r="U152" s="290"/>
      <c r="V152" s="290"/>
      <c r="W152" s="290"/>
      <c r="X152" s="290"/>
      <c r="Y152" s="302"/>
      <c r="Z152" s="302"/>
      <c r="AA152" s="302"/>
      <c r="AB152" s="302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F152" s="202"/>
    </row>
    <row r="153" spans="1:58" s="25" customFormat="1" ht="15" x14ac:dyDescent="0.25">
      <c r="A153" s="292" t="s">
        <v>1382</v>
      </c>
      <c r="B153" s="298" t="s">
        <v>915</v>
      </c>
      <c r="C153" s="562" t="s">
        <v>247</v>
      </c>
      <c r="D153" s="557"/>
      <c r="E153" s="288">
        <f>IF(Identification!$C$19="OUI",IF(AND($A$9="cpte_CN",$A153="cpte_CN"),SUMIF(CRP!$A$12:$A$412,B153,CRP!$L$12:$L$412),SUMIF(CRP!$B$12:$B$412,B153,CRP!$L$12:$L$412)),0)</f>
        <v>0</v>
      </c>
      <c r="F153" s="288">
        <f t="shared" si="20"/>
        <v>0</v>
      </c>
      <c r="G153" s="288">
        <f t="shared" si="21"/>
        <v>0</v>
      </c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1">
        <f>IF(U$254=1,$E153,0)</f>
        <v>0</v>
      </c>
      <c r="V153" s="290"/>
      <c r="W153" s="291">
        <f>IF(W$254=1,$E153,0)</f>
        <v>0</v>
      </c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F153" s="202"/>
    </row>
    <row r="154" spans="1:58" s="25" customFormat="1" ht="15" x14ac:dyDescent="0.25">
      <c r="A154" s="292" t="s">
        <v>1382</v>
      </c>
      <c r="B154" s="298">
        <v>6581</v>
      </c>
      <c r="C154" s="562" t="s">
        <v>248</v>
      </c>
      <c r="D154" s="557"/>
      <c r="E154" s="288">
        <f>IF(Identification!$C$19="OUI",IF(AND($A$9="cpte_CN",$A154="cpte_CN"),SUMIF(CRP!$A$12:$A$412,B154,CRP!$L$12:$L$412),SUMIF(CRP!$B$12:$B$412,B154,CRP!$L$12:$L$412)),0)</f>
        <v>0</v>
      </c>
      <c r="F154" s="288">
        <f t="shared" si="20"/>
        <v>0</v>
      </c>
      <c r="G154" s="288">
        <f t="shared" si="21"/>
        <v>0</v>
      </c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1">
        <f>IF(T$254=1,$E154,0)</f>
        <v>0</v>
      </c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F154" s="202"/>
    </row>
    <row r="155" spans="1:58" s="25" customFormat="1" ht="15" x14ac:dyDescent="0.25">
      <c r="A155" s="292" t="s">
        <v>1382</v>
      </c>
      <c r="B155" s="298">
        <v>6585</v>
      </c>
      <c r="C155" s="562" t="s">
        <v>249</v>
      </c>
      <c r="D155" s="557"/>
      <c r="E155" s="288">
        <f>IF(Identification!$C$19="OUI",IF(AND($A$9="cpte_CN",$A155="cpte_CN"),SUMIF(CRP!$A$12:$A$412,B155,CRP!$L$12:$L$412),SUMIF(CRP!$B$12:$B$412,B155,CRP!$L$12:$L$412)),0)</f>
        <v>0</v>
      </c>
      <c r="F155" s="288">
        <f t="shared" si="20"/>
        <v>0</v>
      </c>
      <c r="G155" s="288">
        <f t="shared" si="21"/>
        <v>0</v>
      </c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F155" s="202"/>
    </row>
    <row r="156" spans="1:58" s="13" customFormat="1" ht="15" x14ac:dyDescent="0.25">
      <c r="A156" s="292" t="s">
        <v>1381</v>
      </c>
      <c r="B156" s="293" t="s">
        <v>741</v>
      </c>
      <c r="C156" s="555" t="s">
        <v>1457</v>
      </c>
      <c r="D156" s="557"/>
      <c r="E156" s="285">
        <f>IF(Identification!$C$19="OUI",IF(AND($A$9="cpte_CN",$A156="cpte_CN"),SUMIF(CRP!$A$12:$A$412,B156,CRP!$L$12:$L$412),SUMIF(CRP!$B$12:$B$412,B156,CRP!$L$12:$L$412)),0)</f>
        <v>0</v>
      </c>
      <c r="F156" s="285">
        <f t="shared" si="20"/>
        <v>0</v>
      </c>
      <c r="G156" s="285">
        <f t="shared" si="21"/>
        <v>0</v>
      </c>
      <c r="H156" s="286">
        <f t="shared" ref="H156:BD156" si="22">SUM(H157:H193)</f>
        <v>0</v>
      </c>
      <c r="I156" s="286">
        <f t="shared" si="22"/>
        <v>0</v>
      </c>
      <c r="J156" s="286">
        <f t="shared" si="22"/>
        <v>0</v>
      </c>
      <c r="K156" s="286">
        <f t="shared" si="22"/>
        <v>0</v>
      </c>
      <c r="L156" s="286">
        <f t="shared" si="22"/>
        <v>0</v>
      </c>
      <c r="M156" s="286">
        <f t="shared" si="22"/>
        <v>0</v>
      </c>
      <c r="N156" s="286">
        <f t="shared" si="22"/>
        <v>0</v>
      </c>
      <c r="O156" s="286">
        <f t="shared" si="22"/>
        <v>0</v>
      </c>
      <c r="P156" s="286">
        <f t="shared" si="22"/>
        <v>0</v>
      </c>
      <c r="Q156" s="286">
        <f t="shared" si="22"/>
        <v>0</v>
      </c>
      <c r="R156" s="286">
        <f t="shared" si="22"/>
        <v>0</v>
      </c>
      <c r="S156" s="286">
        <f t="shared" si="22"/>
        <v>0</v>
      </c>
      <c r="T156" s="286">
        <f t="shared" si="22"/>
        <v>0</v>
      </c>
      <c r="U156" s="286">
        <f t="shared" si="22"/>
        <v>0</v>
      </c>
      <c r="V156" s="286">
        <f t="shared" si="22"/>
        <v>0</v>
      </c>
      <c r="W156" s="286">
        <f t="shared" si="22"/>
        <v>0</v>
      </c>
      <c r="X156" s="286">
        <f t="shared" si="22"/>
        <v>0</v>
      </c>
      <c r="Y156" s="286">
        <f t="shared" si="22"/>
        <v>0</v>
      </c>
      <c r="Z156" s="286">
        <f t="shared" si="22"/>
        <v>0</v>
      </c>
      <c r="AA156" s="286">
        <f t="shared" si="22"/>
        <v>0</v>
      </c>
      <c r="AB156" s="286">
        <f t="shared" si="22"/>
        <v>0</v>
      </c>
      <c r="AC156" s="286">
        <f t="shared" si="22"/>
        <v>0</v>
      </c>
      <c r="AD156" s="286">
        <f t="shared" si="22"/>
        <v>0</v>
      </c>
      <c r="AE156" s="286">
        <f t="shared" si="22"/>
        <v>0</v>
      </c>
      <c r="AF156" s="286">
        <f t="shared" si="22"/>
        <v>0</v>
      </c>
      <c r="AG156" s="286">
        <f t="shared" si="22"/>
        <v>0</v>
      </c>
      <c r="AH156" s="286">
        <f t="shared" si="22"/>
        <v>0</v>
      </c>
      <c r="AI156" s="286">
        <f t="shared" si="22"/>
        <v>0</v>
      </c>
      <c r="AJ156" s="286">
        <f t="shared" si="22"/>
        <v>0</v>
      </c>
      <c r="AK156" s="286">
        <f t="shared" si="22"/>
        <v>0</v>
      </c>
      <c r="AL156" s="286">
        <f t="shared" si="22"/>
        <v>0</v>
      </c>
      <c r="AM156" s="286">
        <f t="shared" si="22"/>
        <v>0</v>
      </c>
      <c r="AN156" s="286">
        <f t="shared" si="22"/>
        <v>0</v>
      </c>
      <c r="AO156" s="286">
        <f t="shared" ref="AO156" si="23">SUM(AO157:AO193)</f>
        <v>0</v>
      </c>
      <c r="AP156" s="286">
        <f t="shared" si="22"/>
        <v>0</v>
      </c>
      <c r="AQ156" s="286">
        <f t="shared" si="22"/>
        <v>0</v>
      </c>
      <c r="AR156" s="286">
        <f t="shared" si="22"/>
        <v>0</v>
      </c>
      <c r="AS156" s="286">
        <f t="shared" si="22"/>
        <v>0</v>
      </c>
      <c r="AT156" s="286">
        <f t="shared" si="22"/>
        <v>0</v>
      </c>
      <c r="AU156" s="286">
        <f t="shared" si="22"/>
        <v>0</v>
      </c>
      <c r="AV156" s="286">
        <f t="shared" si="22"/>
        <v>0</v>
      </c>
      <c r="AW156" s="286">
        <f t="shared" si="22"/>
        <v>0</v>
      </c>
      <c r="AX156" s="286">
        <f t="shared" si="22"/>
        <v>0</v>
      </c>
      <c r="AY156" s="286">
        <f t="shared" si="22"/>
        <v>0</v>
      </c>
      <c r="AZ156" s="286">
        <f t="shared" si="22"/>
        <v>0</v>
      </c>
      <c r="BA156" s="286">
        <f t="shared" si="22"/>
        <v>0</v>
      </c>
      <c r="BB156" s="286">
        <f t="shared" si="22"/>
        <v>0</v>
      </c>
      <c r="BC156" s="286">
        <f t="shared" si="22"/>
        <v>0</v>
      </c>
      <c r="BD156" s="286">
        <f t="shared" si="22"/>
        <v>0</v>
      </c>
      <c r="BF156" s="202"/>
    </row>
    <row r="157" spans="1:58" s="13" customFormat="1" ht="15" x14ac:dyDescent="0.25">
      <c r="A157" s="292" t="s">
        <v>1382</v>
      </c>
      <c r="B157" s="298">
        <v>6611</v>
      </c>
      <c r="C157" s="562" t="s">
        <v>253</v>
      </c>
      <c r="D157" s="557"/>
      <c r="E157" s="288">
        <f>IF(Identification!$C$19="OUI",IF(AND($A$9="cpte_CN",$A157="cpte_CN"),SUMIF(CRP!$A$12:$A$412,B157,CRP!$L$12:$L$412),SUMIF(CRP!$B$12:$B$412,B157,CRP!$L$12:$L$412)),0)</f>
        <v>0</v>
      </c>
      <c r="F157" s="288">
        <f t="shared" si="20"/>
        <v>0</v>
      </c>
      <c r="G157" s="288">
        <f t="shared" si="21"/>
        <v>0</v>
      </c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1">
        <f>IF(AH$254=1,$E157,0)</f>
        <v>0</v>
      </c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F157" s="202"/>
    </row>
    <row r="158" spans="1:58" s="25" customFormat="1" ht="15" x14ac:dyDescent="0.25">
      <c r="A158" s="292" t="s">
        <v>1382</v>
      </c>
      <c r="B158" s="298">
        <v>6615</v>
      </c>
      <c r="C158" s="562" t="s">
        <v>254</v>
      </c>
      <c r="D158" s="557"/>
      <c r="E158" s="288">
        <f>IF(Identification!$C$19="OUI",IF(AND($A$9="cpte_CN",$A158="cpte_CN"),SUMIF(CRP!$A$12:$A$412,B158,CRP!$L$12:$L$412),SUMIF(CRP!$B$12:$B$412,B158,CRP!$L$12:$L$412)),0)</f>
        <v>0</v>
      </c>
      <c r="F158" s="288">
        <f t="shared" si="20"/>
        <v>0</v>
      </c>
      <c r="G158" s="288">
        <f t="shared" si="21"/>
        <v>0</v>
      </c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1">
        <f>IF(AH$254=1,$E158,0)</f>
        <v>0</v>
      </c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F158" s="202"/>
    </row>
    <row r="159" spans="1:58" s="25" customFormat="1" ht="15" x14ac:dyDescent="0.25">
      <c r="A159" s="292" t="s">
        <v>1382</v>
      </c>
      <c r="B159" s="298">
        <v>6616</v>
      </c>
      <c r="C159" s="562" t="s">
        <v>255</v>
      </c>
      <c r="D159" s="557"/>
      <c r="E159" s="288">
        <f>IF(Identification!$C$19="OUI",IF(AND($A$9="cpte_CN",$A159="cpte_CN"),SUMIF(CRP!$A$12:$A$412,B159,CRP!$L$12:$L$412),SUMIF(CRP!$B$12:$B$412,B159,CRP!$L$12:$L$412)),0)</f>
        <v>0</v>
      </c>
      <c r="F159" s="288">
        <f t="shared" si="20"/>
        <v>0</v>
      </c>
      <c r="G159" s="288">
        <f t="shared" si="21"/>
        <v>0</v>
      </c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F159" s="202"/>
    </row>
    <row r="160" spans="1:58" s="25" customFormat="1" ht="15" x14ac:dyDescent="0.25">
      <c r="A160" s="292" t="s">
        <v>1382</v>
      </c>
      <c r="B160" s="298">
        <v>6618</v>
      </c>
      <c r="C160" s="562" t="s">
        <v>256</v>
      </c>
      <c r="D160" s="557"/>
      <c r="E160" s="288">
        <f>IF(Identification!$C$19="OUI",IF(AND($A$9="cpte_CN",$A160="cpte_CN"),SUMIF(CRP!$A$12:$A$412,B160,CRP!$L$12:$L$412),SUMIF(CRP!$B$12:$B$412,B160,CRP!$L$12:$L$412)),0)</f>
        <v>0</v>
      </c>
      <c r="F160" s="288">
        <f t="shared" si="20"/>
        <v>0</v>
      </c>
      <c r="G160" s="288">
        <f t="shared" si="21"/>
        <v>0</v>
      </c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F160" s="202"/>
    </row>
    <row r="161" spans="1:58" s="25" customFormat="1" ht="15" x14ac:dyDescent="0.25">
      <c r="A161" s="292" t="s">
        <v>1382</v>
      </c>
      <c r="B161" s="298" t="s">
        <v>528</v>
      </c>
      <c r="C161" s="562" t="s">
        <v>257</v>
      </c>
      <c r="D161" s="557"/>
      <c r="E161" s="288">
        <f>IF(Identification!$C$19="OUI",IF(AND($A$9="cpte_CN",$A161="cpte_CN"),SUMIF(CRP!$A$12:$A$412,B161,CRP!$L$12:$L$412),SUMIF(CRP!$B$12:$B$412,B161,CRP!$L$12:$L$412)),0)</f>
        <v>0</v>
      </c>
      <c r="F161" s="288">
        <f t="shared" si="20"/>
        <v>0</v>
      </c>
      <c r="G161" s="288">
        <f t="shared" si="21"/>
        <v>0</v>
      </c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  <c r="AA161" s="290"/>
      <c r="AB161" s="290"/>
      <c r="AC161" s="290"/>
      <c r="AD161" s="290"/>
      <c r="AE161" s="290"/>
      <c r="AF161" s="290"/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F161" s="202"/>
    </row>
    <row r="162" spans="1:58" s="25" customFormat="1" ht="15" x14ac:dyDescent="0.25">
      <c r="A162" s="292" t="s">
        <v>1382</v>
      </c>
      <c r="B162" s="298">
        <v>671</v>
      </c>
      <c r="C162" s="562" t="s">
        <v>259</v>
      </c>
      <c r="D162" s="557"/>
      <c r="E162" s="288">
        <f>IF(Identification!$C$19="OUI",IF(AND($A$9="cpte_CN",$A162="cpte_CN"),SUMIF(CRP!$A$12:$A$412,B162,CRP!$L$12:$L$412),SUMIF(CRP!$B$12:$B$412,B162,CRP!$L$12:$L$412)),0)</f>
        <v>0</v>
      </c>
      <c r="F162" s="288">
        <f t="shared" si="20"/>
        <v>0</v>
      </c>
      <c r="G162" s="288">
        <f t="shared" si="21"/>
        <v>0</v>
      </c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F162" s="202"/>
    </row>
    <row r="163" spans="1:58" s="25" customFormat="1" ht="15" x14ac:dyDescent="0.25">
      <c r="A163" s="292" t="s">
        <v>1382</v>
      </c>
      <c r="B163" s="298" t="s">
        <v>260</v>
      </c>
      <c r="C163" s="562" t="s">
        <v>261</v>
      </c>
      <c r="D163" s="557"/>
      <c r="E163" s="288">
        <f>IF(Identification!$C$19="OUI",IF(AND($A$9="cpte_CN",$A163="cpte_CN"),SUMIF(CRP!$A$12:$A$412,B163,CRP!$L$12:$L$412),SUMIF(CRP!$B$12:$B$412,B163,CRP!$L$12:$L$412)),0)</f>
        <v>0</v>
      </c>
      <c r="F163" s="288">
        <f t="shared" si="20"/>
        <v>0</v>
      </c>
      <c r="G163" s="288">
        <f t="shared" si="21"/>
        <v>0</v>
      </c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2"/>
      <c r="AB163" s="302"/>
      <c r="AC163" s="302"/>
      <c r="AD163" s="302"/>
      <c r="AE163" s="302"/>
      <c r="AF163" s="302"/>
      <c r="AG163" s="302"/>
      <c r="AH163" s="290"/>
      <c r="AI163" s="290"/>
      <c r="AJ163" s="302"/>
      <c r="AK163" s="302"/>
      <c r="AL163" s="302"/>
      <c r="AM163" s="302"/>
      <c r="AN163" s="302"/>
      <c r="AO163" s="290"/>
      <c r="AP163" s="302"/>
      <c r="AQ163" s="302"/>
      <c r="AR163" s="302"/>
      <c r="AS163" s="302"/>
      <c r="AT163" s="302"/>
      <c r="AU163" s="302"/>
      <c r="AV163" s="302"/>
      <c r="AW163" s="302"/>
      <c r="AX163" s="302"/>
      <c r="AY163" s="302"/>
      <c r="AZ163" s="302"/>
      <c r="BA163" s="302"/>
      <c r="BB163" s="302"/>
      <c r="BC163" s="302"/>
      <c r="BD163" s="302"/>
      <c r="BF163" s="202"/>
    </row>
    <row r="164" spans="1:58" s="25" customFormat="1" ht="15" x14ac:dyDescent="0.25">
      <c r="A164" s="292" t="s">
        <v>1382</v>
      </c>
      <c r="B164" s="298" t="s">
        <v>262</v>
      </c>
      <c r="C164" s="562" t="s">
        <v>263</v>
      </c>
      <c r="D164" s="557"/>
      <c r="E164" s="288">
        <f>IF(Identification!$C$19="OUI",IF(AND($A$9="cpte_CN",$A164="cpte_CN"),SUMIF(CRP!$A$12:$A$412,B164,CRP!$L$12:$L$412),SUMIF(CRP!$B$12:$B$412,B164,CRP!$L$12:$L$412)),0)</f>
        <v>0</v>
      </c>
      <c r="F164" s="288">
        <f t="shared" si="20"/>
        <v>0</v>
      </c>
      <c r="G164" s="288">
        <f t="shared" si="21"/>
        <v>0</v>
      </c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2"/>
      <c r="AB164" s="302"/>
      <c r="AC164" s="302"/>
      <c r="AD164" s="302"/>
      <c r="AE164" s="302"/>
      <c r="AF164" s="302"/>
      <c r="AG164" s="302"/>
      <c r="AH164" s="290"/>
      <c r="AI164" s="290"/>
      <c r="AJ164" s="302"/>
      <c r="AK164" s="302"/>
      <c r="AL164" s="302"/>
      <c r="AM164" s="302"/>
      <c r="AN164" s="302"/>
      <c r="AO164" s="290"/>
      <c r="AP164" s="302"/>
      <c r="AQ164" s="302"/>
      <c r="AR164" s="302"/>
      <c r="AS164" s="302"/>
      <c r="AT164" s="302"/>
      <c r="AU164" s="302"/>
      <c r="AV164" s="302"/>
      <c r="AW164" s="302"/>
      <c r="AX164" s="302"/>
      <c r="AY164" s="302"/>
      <c r="AZ164" s="302"/>
      <c r="BA164" s="302"/>
      <c r="BB164" s="302"/>
      <c r="BC164" s="302"/>
      <c r="BD164" s="302"/>
      <c r="BF164" s="202"/>
    </row>
    <row r="165" spans="1:58" s="25" customFormat="1" ht="15" x14ac:dyDescent="0.25">
      <c r="A165" s="292" t="s">
        <v>1382</v>
      </c>
      <c r="B165" s="298">
        <v>6722</v>
      </c>
      <c r="C165" s="562" t="s">
        <v>264</v>
      </c>
      <c r="D165" s="557"/>
      <c r="E165" s="288">
        <f>IF(Identification!$C$19="OUI",IF(AND($A$9="cpte_CN",$A165="cpte_CN"),SUMIF(CRP!$A$12:$A$412,B165,CRP!$L$12:$L$412),SUMIF(CRP!$B$12:$B$412,B165,CRP!$L$12:$L$412)),0)</f>
        <v>0</v>
      </c>
      <c r="F165" s="288">
        <f t="shared" si="20"/>
        <v>0</v>
      </c>
      <c r="G165" s="288">
        <f t="shared" si="21"/>
        <v>0</v>
      </c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2"/>
      <c r="AB165" s="302"/>
      <c r="AC165" s="302"/>
      <c r="AD165" s="302"/>
      <c r="AE165" s="302"/>
      <c r="AF165" s="302"/>
      <c r="AG165" s="302"/>
      <c r="AH165" s="302"/>
      <c r="AI165" s="302"/>
      <c r="AJ165" s="302"/>
      <c r="AK165" s="302"/>
      <c r="AL165" s="302"/>
      <c r="AM165" s="302"/>
      <c r="AN165" s="302"/>
      <c r="AO165" s="290"/>
      <c r="AP165" s="302"/>
      <c r="AQ165" s="302"/>
      <c r="AR165" s="302"/>
      <c r="AS165" s="302"/>
      <c r="AT165" s="302"/>
      <c r="AU165" s="302"/>
      <c r="AV165" s="302"/>
      <c r="AW165" s="302"/>
      <c r="AX165" s="302"/>
      <c r="AY165" s="302"/>
      <c r="AZ165" s="302"/>
      <c r="BA165" s="302"/>
      <c r="BB165" s="302"/>
      <c r="BC165" s="302"/>
      <c r="BD165" s="302"/>
      <c r="BF165" s="202"/>
    </row>
    <row r="166" spans="1:58" s="25" customFormat="1" ht="15" x14ac:dyDescent="0.25">
      <c r="A166" s="292" t="s">
        <v>1382</v>
      </c>
      <c r="B166" s="298">
        <v>6723</v>
      </c>
      <c r="C166" s="562" t="s">
        <v>265</v>
      </c>
      <c r="D166" s="557"/>
      <c r="E166" s="288">
        <f>IF(Identification!$C$19="OUI",IF(AND($A$9="cpte_CN",$A166="cpte_CN"),SUMIF(CRP!$A$12:$A$412,B166,CRP!$L$12:$L$412),SUMIF(CRP!$B$12:$B$412,B166,CRP!$L$12:$L$412)),0)</f>
        <v>0</v>
      </c>
      <c r="F166" s="288">
        <f t="shared" si="20"/>
        <v>0</v>
      </c>
      <c r="G166" s="288">
        <f t="shared" si="21"/>
        <v>0</v>
      </c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1">
        <f>IF(U$254=1,$E166,0)</f>
        <v>0</v>
      </c>
      <c r="V166" s="290"/>
      <c r="W166" s="291">
        <f>IF(W$254=1,$E166,0)</f>
        <v>0</v>
      </c>
      <c r="X166" s="290"/>
      <c r="Y166" s="290"/>
      <c r="Z166" s="290"/>
      <c r="AA166" s="290"/>
      <c r="AB166" s="290"/>
      <c r="AC166" s="290"/>
      <c r="AD166" s="290"/>
      <c r="AE166" s="290"/>
      <c r="AF166" s="290"/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F166" s="202"/>
    </row>
    <row r="167" spans="1:58" s="25" customFormat="1" ht="15" x14ac:dyDescent="0.25">
      <c r="A167" s="292" t="s">
        <v>1382</v>
      </c>
      <c r="B167" s="298">
        <v>6728</v>
      </c>
      <c r="C167" s="562" t="s">
        <v>266</v>
      </c>
      <c r="D167" s="557"/>
      <c r="E167" s="288">
        <f>IF(Identification!$C$19="OUI",IF(AND($A$9="cpte_CN",$A167="cpte_CN"),SUMIF(CRP!$A$12:$A$412,B167,CRP!$L$12:$L$412),SUMIF(CRP!$B$12:$B$412,B167,CRP!$L$12:$L$412)),0)</f>
        <v>0</v>
      </c>
      <c r="F167" s="288">
        <f t="shared" si="20"/>
        <v>0</v>
      </c>
      <c r="G167" s="288">
        <f t="shared" si="21"/>
        <v>0</v>
      </c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1">
        <f>IF(U$254=1,$E167,0)</f>
        <v>0</v>
      </c>
      <c r="V167" s="290"/>
      <c r="W167" s="291">
        <f>IF(W$254=1,$E167,0)</f>
        <v>0</v>
      </c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F167" s="202"/>
    </row>
    <row r="168" spans="1:58" s="25" customFormat="1" ht="15" x14ac:dyDescent="0.25">
      <c r="A168" s="292" t="s">
        <v>1382</v>
      </c>
      <c r="B168" s="298">
        <v>673</v>
      </c>
      <c r="C168" s="562" t="s">
        <v>267</v>
      </c>
      <c r="D168" s="557"/>
      <c r="E168" s="288">
        <f>IF(Identification!$C$19="OUI",IF(AND($A$9="cpte_CN",$A168="cpte_CN"),SUMIF(CRP!$A$12:$A$412,B168,CRP!$L$12:$L$412),SUMIF(CRP!$B$12:$B$412,B168,CRP!$L$12:$L$412)),0)</f>
        <v>0</v>
      </c>
      <c r="F168" s="288">
        <f t="shared" si="20"/>
        <v>0</v>
      </c>
      <c r="G168" s="288">
        <f t="shared" si="21"/>
        <v>0</v>
      </c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  <c r="AA168" s="290"/>
      <c r="AB168" s="290"/>
      <c r="AC168" s="290"/>
      <c r="AD168" s="290"/>
      <c r="AE168" s="290"/>
      <c r="AF168" s="290"/>
      <c r="AG168" s="290"/>
      <c r="AH168" s="290"/>
      <c r="AI168" s="290"/>
      <c r="AJ168" s="290"/>
      <c r="AK168" s="290"/>
      <c r="AL168" s="290"/>
      <c r="AM168" s="290"/>
      <c r="AN168" s="290"/>
      <c r="AO168" s="290"/>
      <c r="AP168" s="290"/>
      <c r="AQ168" s="290"/>
      <c r="AR168" s="290"/>
      <c r="AS168" s="290"/>
      <c r="AT168" s="290"/>
      <c r="AU168" s="290"/>
      <c r="AV168" s="290"/>
      <c r="AW168" s="290"/>
      <c r="AX168" s="290"/>
      <c r="AY168" s="290"/>
      <c r="AZ168" s="290"/>
      <c r="BA168" s="290"/>
      <c r="BB168" s="290"/>
      <c r="BC168" s="290"/>
      <c r="BD168" s="290"/>
      <c r="BF168" s="202"/>
    </row>
    <row r="169" spans="1:58" s="25" customFormat="1" ht="15" x14ac:dyDescent="0.25">
      <c r="A169" s="292" t="s">
        <v>1382</v>
      </c>
      <c r="B169" s="298">
        <v>675</v>
      </c>
      <c r="C169" s="562" t="s">
        <v>268</v>
      </c>
      <c r="D169" s="557"/>
      <c r="E169" s="288">
        <f>IF(Identification!$C$19="OUI",IF(AND($A$9="cpte_CN",$A169="cpte_CN"),SUMIF(CRP!$A$12:$A$412,B169,CRP!$L$12:$L$412),SUMIF(CRP!$B$12:$B$412,B169,CRP!$L$12:$L$412)),0)</f>
        <v>0</v>
      </c>
      <c r="F169" s="288">
        <f t="shared" si="20"/>
        <v>0</v>
      </c>
      <c r="G169" s="288">
        <f t="shared" si="21"/>
        <v>0</v>
      </c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  <c r="AA169" s="290"/>
      <c r="AB169" s="290"/>
      <c r="AC169" s="290"/>
      <c r="AD169" s="290"/>
      <c r="AE169" s="290"/>
      <c r="AF169" s="290"/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F169" s="202"/>
    </row>
    <row r="170" spans="1:58" s="25" customFormat="1" ht="15" x14ac:dyDescent="0.25">
      <c r="A170" s="292" t="s">
        <v>1382</v>
      </c>
      <c r="B170" s="298">
        <v>678</v>
      </c>
      <c r="C170" s="562" t="s">
        <v>269</v>
      </c>
      <c r="D170" s="557"/>
      <c r="E170" s="288">
        <f>IF(Identification!$C$19="OUI",IF(AND($A$9="cpte_CN",$A170="cpte_CN"),SUMIF(CRP!$A$12:$A$412,B170,CRP!$L$12:$L$412),SUMIF(CRP!$B$12:$B$412,B170,CRP!$L$12:$L$412)),0)</f>
        <v>0</v>
      </c>
      <c r="F170" s="288">
        <f t="shared" si="20"/>
        <v>0</v>
      </c>
      <c r="G170" s="288">
        <f t="shared" si="21"/>
        <v>0</v>
      </c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  <c r="AH170" s="290"/>
      <c r="AI170" s="290"/>
      <c r="AJ170" s="290"/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0"/>
      <c r="BB170" s="290"/>
      <c r="BC170" s="290"/>
      <c r="BD170" s="290"/>
      <c r="BF170" s="202"/>
    </row>
    <row r="171" spans="1:58" s="25" customFormat="1" ht="15" x14ac:dyDescent="0.25">
      <c r="A171" s="292" t="s">
        <v>1382</v>
      </c>
      <c r="B171" s="298">
        <v>681111</v>
      </c>
      <c r="C171" s="562" t="s">
        <v>271</v>
      </c>
      <c r="D171" s="557"/>
      <c r="E171" s="288">
        <f>IF(Identification!$C$19="OUI",IF(AND($A$9="cpte_CN",$A171="cpte_CN"),SUMIF(CRP!$A$12:$A$412,B171,CRP!$L$12:$L$412),SUMIF(CRP!$B$12:$B$412,B171,CRP!$L$12:$L$412)),0)</f>
        <v>0</v>
      </c>
      <c r="F171" s="288">
        <f t="shared" si="20"/>
        <v>0</v>
      </c>
      <c r="G171" s="288">
        <f t="shared" si="21"/>
        <v>0</v>
      </c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  <c r="AA171" s="290"/>
      <c r="AB171" s="290"/>
      <c r="AC171" s="290"/>
      <c r="AD171" s="290"/>
      <c r="AE171" s="290"/>
      <c r="AF171" s="290"/>
      <c r="AG171" s="290"/>
      <c r="AH171" s="290"/>
      <c r="AI171" s="290"/>
      <c r="AJ171" s="290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0"/>
      <c r="BB171" s="290"/>
      <c r="BC171" s="290"/>
      <c r="BD171" s="290"/>
      <c r="BF171" s="202"/>
    </row>
    <row r="172" spans="1:58" s="25" customFormat="1" ht="15" x14ac:dyDescent="0.25">
      <c r="A172" s="292" t="s">
        <v>1382</v>
      </c>
      <c r="B172" s="298">
        <v>681113</v>
      </c>
      <c r="C172" s="562" t="s">
        <v>272</v>
      </c>
      <c r="D172" s="557"/>
      <c r="E172" s="288">
        <f>IF(Identification!$C$19="OUI",IF(AND($A$9="cpte_CN",$A172="cpte_CN"),SUMIF(CRP!$A$12:$A$412,B172,CRP!$L$12:$L$412),SUMIF(CRP!$B$12:$B$412,B172,CRP!$L$12:$L$412)),0)</f>
        <v>0</v>
      </c>
      <c r="F172" s="288">
        <f t="shared" si="20"/>
        <v>0</v>
      </c>
      <c r="G172" s="288">
        <f t="shared" si="21"/>
        <v>0</v>
      </c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1">
        <f>IF(U$254=1,$E172,0)</f>
        <v>0</v>
      </c>
      <c r="V172" s="291">
        <f>IF(V$254=1,$E172,0)</f>
        <v>0</v>
      </c>
      <c r="W172" s="290"/>
      <c r="X172" s="290"/>
      <c r="Y172" s="290"/>
      <c r="Z172" s="290"/>
      <c r="AA172" s="290"/>
      <c r="AB172" s="290"/>
      <c r="AC172" s="290"/>
      <c r="AD172" s="290"/>
      <c r="AE172" s="290"/>
      <c r="AF172" s="290"/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F172" s="202"/>
    </row>
    <row r="173" spans="1:58" s="25" customFormat="1" ht="15" x14ac:dyDescent="0.25">
      <c r="A173" s="292" t="s">
        <v>1382</v>
      </c>
      <c r="B173" s="298">
        <v>681115</v>
      </c>
      <c r="C173" s="562" t="s">
        <v>273</v>
      </c>
      <c r="D173" s="557"/>
      <c r="E173" s="288">
        <f>IF(Identification!$C$19="OUI",IF(AND($A$9="cpte_CN",$A173="cpte_CN"),SUMIF(CRP!$A$12:$A$412,B173,CRP!$L$12:$L$412),SUMIF(CRP!$B$12:$B$412,B173,CRP!$L$12:$L$412)),0)</f>
        <v>0</v>
      </c>
      <c r="F173" s="288">
        <f t="shared" si="20"/>
        <v>0</v>
      </c>
      <c r="G173" s="288">
        <f t="shared" si="21"/>
        <v>0</v>
      </c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304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0"/>
      <c r="AG173" s="290"/>
      <c r="AH173" s="290"/>
      <c r="AI173" s="290"/>
      <c r="AJ173" s="302"/>
      <c r="AK173" s="302"/>
      <c r="AL173" s="302"/>
      <c r="AM173" s="302"/>
      <c r="AN173" s="302"/>
      <c r="AO173" s="290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290"/>
      <c r="BF173" s="202"/>
    </row>
    <row r="174" spans="1:58" s="25" customFormat="1" ht="15" x14ac:dyDescent="0.25">
      <c r="A174" s="292" t="s">
        <v>1382</v>
      </c>
      <c r="B174" s="298">
        <v>681118</v>
      </c>
      <c r="C174" s="562" t="s">
        <v>274</v>
      </c>
      <c r="D174" s="557"/>
      <c r="E174" s="288">
        <f>IF(Identification!$C$19="OUI",IF(AND($A$9="cpte_CN",$A174="cpte_CN"),SUMIF(CRP!$A$12:$A$412,B174,CRP!$L$12:$L$412),SUMIF(CRP!$B$12:$B$412,B174,CRP!$L$12:$L$412)),0)</f>
        <v>0</v>
      </c>
      <c r="F174" s="288">
        <f t="shared" si="20"/>
        <v>0</v>
      </c>
      <c r="G174" s="288">
        <f t="shared" si="21"/>
        <v>0</v>
      </c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1">
        <f>IF(U$254=1,$E174,0)</f>
        <v>0</v>
      </c>
      <c r="V174" s="291">
        <f>IF(V$254=1,$E174,0)</f>
        <v>0</v>
      </c>
      <c r="W174" s="290"/>
      <c r="X174" s="290"/>
      <c r="Y174" s="290"/>
      <c r="Z174" s="290"/>
      <c r="AA174" s="290"/>
      <c r="AB174" s="290"/>
      <c r="AC174" s="290"/>
      <c r="AD174" s="290"/>
      <c r="AE174" s="290"/>
      <c r="AF174" s="290"/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F174" s="202"/>
    </row>
    <row r="175" spans="1:58" s="25" customFormat="1" ht="15" x14ac:dyDescent="0.25">
      <c r="A175" s="292" t="s">
        <v>1382</v>
      </c>
      <c r="B175" s="298">
        <v>681121</v>
      </c>
      <c r="C175" s="562" t="s">
        <v>275</v>
      </c>
      <c r="D175" s="557"/>
      <c r="E175" s="288">
        <f>IF(Identification!$C$19="OUI",IF(AND($A$9="cpte_CN",$A175="cpte_CN"),SUMIF(CRP!$A$12:$A$412,B175,CRP!$L$12:$L$412),SUMIF(CRP!$B$12:$B$412,B175,CRP!$L$12:$L$412)),0)</f>
        <v>0</v>
      </c>
      <c r="F175" s="288">
        <f t="shared" si="20"/>
        <v>0</v>
      </c>
      <c r="G175" s="288">
        <f t="shared" si="21"/>
        <v>0</v>
      </c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  <c r="AH175" s="290"/>
      <c r="AI175" s="290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290"/>
      <c r="BF175" s="202"/>
    </row>
    <row r="176" spans="1:58" s="25" customFormat="1" ht="15" x14ac:dyDescent="0.25">
      <c r="A176" s="292" t="s">
        <v>1382</v>
      </c>
      <c r="B176" s="298">
        <v>681122</v>
      </c>
      <c r="C176" s="562" t="s">
        <v>276</v>
      </c>
      <c r="D176" s="557"/>
      <c r="E176" s="288">
        <f>IF(Identification!$C$19="OUI",IF(AND($A$9="cpte_CN",$A176="cpte_CN"),SUMIF(CRP!$A$12:$A$412,B176,CRP!$L$12:$L$412),SUMIF(CRP!$B$12:$B$412,B176,CRP!$L$12:$L$412)),0)</f>
        <v>0</v>
      </c>
      <c r="F176" s="288">
        <f t="shared" si="20"/>
        <v>0</v>
      </c>
      <c r="G176" s="288">
        <f t="shared" si="21"/>
        <v>0</v>
      </c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1">
        <f>IF(AI$254=1,$E176,0)</f>
        <v>0</v>
      </c>
      <c r="AJ176" s="290"/>
      <c r="AK176" s="290"/>
      <c r="AL176" s="290"/>
      <c r="AM176" s="290"/>
      <c r="AN176" s="290"/>
      <c r="AO176" s="290"/>
      <c r="AP176" s="290"/>
      <c r="AQ176" s="290"/>
      <c r="AR176" s="290"/>
      <c r="AS176" s="290"/>
      <c r="AT176" s="290"/>
      <c r="AU176" s="290"/>
      <c r="AV176" s="290"/>
      <c r="AW176" s="290"/>
      <c r="AX176" s="290"/>
      <c r="AY176" s="290"/>
      <c r="AZ176" s="290"/>
      <c r="BA176" s="290"/>
      <c r="BB176" s="290"/>
      <c r="BC176" s="290"/>
      <c r="BD176" s="290"/>
      <c r="BF176" s="202"/>
    </row>
    <row r="177" spans="1:58" s="25" customFormat="1" ht="15" x14ac:dyDescent="0.25">
      <c r="A177" s="292" t="s">
        <v>1382</v>
      </c>
      <c r="B177" s="298" t="s">
        <v>1406</v>
      </c>
      <c r="C177" s="562" t="s">
        <v>1412</v>
      </c>
      <c r="D177" s="557"/>
      <c r="E177" s="288">
        <f>IF(Identification!$C$19="OUI",IF(AND($A$9="cpte_CN",$A177="cpte_CN"),SUMIF(CRP!$A$12:$A$412,B177,CRP!$L$12:$L$412),SUMIF(CRP!$B$12:$B$412,B177,CRP!$L$12:$L$412)),0)</f>
        <v>0</v>
      </c>
      <c r="F177" s="288">
        <f t="shared" si="20"/>
        <v>0</v>
      </c>
      <c r="G177" s="288">
        <f t="shared" si="21"/>
        <v>0</v>
      </c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  <c r="AA177" s="290"/>
      <c r="AB177" s="290"/>
      <c r="AC177" s="290"/>
      <c r="AD177" s="290"/>
      <c r="AE177" s="290"/>
      <c r="AF177" s="290"/>
      <c r="AG177" s="290"/>
      <c r="AH177" s="290"/>
      <c r="AI177" s="291">
        <f>IF(AI$254=1,$E177,0)</f>
        <v>0</v>
      </c>
      <c r="AJ177" s="290"/>
      <c r="AK177" s="290"/>
      <c r="AL177" s="290"/>
      <c r="AM177" s="290"/>
      <c r="AN177" s="290"/>
      <c r="AO177" s="290"/>
      <c r="AP177" s="290"/>
      <c r="AQ177" s="290"/>
      <c r="AR177" s="290"/>
      <c r="AS177" s="290"/>
      <c r="AT177" s="290"/>
      <c r="AU177" s="290"/>
      <c r="AV177" s="290"/>
      <c r="AW177" s="290"/>
      <c r="AX177" s="290"/>
      <c r="AY177" s="290"/>
      <c r="AZ177" s="290"/>
      <c r="BA177" s="290"/>
      <c r="BB177" s="290"/>
      <c r="BC177" s="290"/>
      <c r="BD177" s="290"/>
      <c r="BF177" s="202"/>
    </row>
    <row r="178" spans="1:58" s="25" customFormat="1" ht="15" x14ac:dyDescent="0.25">
      <c r="A178" s="292" t="s">
        <v>1382</v>
      </c>
      <c r="B178" s="298">
        <v>6811251</v>
      </c>
      <c r="C178" s="562" t="s">
        <v>279</v>
      </c>
      <c r="D178" s="557"/>
      <c r="E178" s="288">
        <f>IF(Identification!$C$19="OUI",IF(AND($A$9="cpte_CN",$A178="cpte_CN"),SUMIF(CRP!$A$12:$A$412,B178,CRP!$L$12:$L$412),SUMIF(CRP!$B$12:$B$412,B178,CRP!$L$12:$L$412)),0)</f>
        <v>0</v>
      </c>
      <c r="F178" s="288">
        <f t="shared" si="20"/>
        <v>0</v>
      </c>
      <c r="G178" s="288">
        <f t="shared" si="21"/>
        <v>0</v>
      </c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  <c r="AA178" s="290"/>
      <c r="AB178" s="290"/>
      <c r="AC178" s="302"/>
      <c r="AD178" s="302"/>
      <c r="AE178" s="304"/>
      <c r="AF178" s="302"/>
      <c r="AG178" s="302"/>
      <c r="AH178" s="290"/>
      <c r="AI178" s="290"/>
      <c r="AJ178" s="302"/>
      <c r="AK178" s="302"/>
      <c r="AL178" s="302"/>
      <c r="AM178" s="302"/>
      <c r="AN178" s="302"/>
      <c r="AO178" s="290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F178" s="202"/>
    </row>
    <row r="179" spans="1:58" s="25" customFormat="1" ht="15" x14ac:dyDescent="0.25">
      <c r="A179" s="292" t="s">
        <v>1382</v>
      </c>
      <c r="B179" s="298">
        <v>6811252</v>
      </c>
      <c r="C179" s="562" t="s">
        <v>280</v>
      </c>
      <c r="D179" s="557"/>
      <c r="E179" s="288">
        <f>IF(Identification!$C$19="OUI",IF(AND($A$9="cpte_CN",$A179="cpte_CN"),SUMIF(CRP!$A$12:$A$412,B179,CRP!$L$12:$L$412),SUMIF(CRP!$B$12:$B$412,B179,CRP!$L$12:$L$412)),0)</f>
        <v>0</v>
      </c>
      <c r="F179" s="288">
        <f t="shared" si="20"/>
        <v>0</v>
      </c>
      <c r="G179" s="288">
        <f t="shared" si="21"/>
        <v>0</v>
      </c>
      <c r="H179" s="302"/>
      <c r="I179" s="302"/>
      <c r="J179" s="302"/>
      <c r="K179" s="302"/>
      <c r="L179" s="302"/>
      <c r="M179" s="302"/>
      <c r="N179" s="302"/>
      <c r="O179" s="302"/>
      <c r="P179" s="302"/>
      <c r="Q179" s="304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290"/>
      <c r="AD179" s="290"/>
      <c r="AE179" s="290"/>
      <c r="AF179" s="290"/>
      <c r="AG179" s="290"/>
      <c r="AH179" s="290"/>
      <c r="AI179" s="302"/>
      <c r="AJ179" s="290"/>
      <c r="AK179" s="290"/>
      <c r="AL179" s="290"/>
      <c r="AM179" s="290"/>
      <c r="AN179" s="290"/>
      <c r="AO179" s="290"/>
      <c r="AP179" s="290"/>
      <c r="AQ179" s="290"/>
      <c r="AR179" s="290"/>
      <c r="AS179" s="290"/>
      <c r="AT179" s="290"/>
      <c r="AU179" s="290"/>
      <c r="AV179" s="290"/>
      <c r="AW179" s="290"/>
      <c r="AX179" s="290"/>
      <c r="AY179" s="290"/>
      <c r="AZ179" s="290"/>
      <c r="BA179" s="290"/>
      <c r="BB179" s="290"/>
      <c r="BC179" s="290"/>
      <c r="BD179" s="290"/>
      <c r="BF179" s="202"/>
    </row>
    <row r="180" spans="1:58" s="25" customFormat="1" ht="15" x14ac:dyDescent="0.25">
      <c r="A180" s="292" t="s">
        <v>1382</v>
      </c>
      <c r="B180" s="298">
        <v>6811281</v>
      </c>
      <c r="C180" s="562" t="s">
        <v>281</v>
      </c>
      <c r="D180" s="557"/>
      <c r="E180" s="288">
        <f>IF(Identification!$C$19="OUI",IF(AND($A$9="cpte_CN",$A180="cpte_CN"),SUMIF(CRP!$A$12:$A$412,B180,CRP!$L$12:$L$412),SUMIF(CRP!$B$12:$B$412,B180,CRP!$L$12:$L$412)),0)</f>
        <v>0</v>
      </c>
      <c r="F180" s="288">
        <f t="shared" si="20"/>
        <v>0</v>
      </c>
      <c r="G180" s="288">
        <f t="shared" si="21"/>
        <v>0</v>
      </c>
      <c r="H180" s="302"/>
      <c r="I180" s="302"/>
      <c r="J180" s="302"/>
      <c r="K180" s="302"/>
      <c r="L180" s="302"/>
      <c r="M180" s="302"/>
      <c r="N180" s="302"/>
      <c r="O180" s="302"/>
      <c r="P180" s="302"/>
      <c r="Q180" s="304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290"/>
      <c r="AD180" s="290"/>
      <c r="AE180" s="290"/>
      <c r="AF180" s="290"/>
      <c r="AG180" s="290"/>
      <c r="AH180" s="290"/>
      <c r="AI180" s="290"/>
      <c r="AJ180" s="290"/>
      <c r="AK180" s="290"/>
      <c r="AL180" s="290"/>
      <c r="AM180" s="290"/>
      <c r="AN180" s="290"/>
      <c r="AO180" s="290"/>
      <c r="AP180" s="290"/>
      <c r="AQ180" s="290"/>
      <c r="AR180" s="290"/>
      <c r="AS180" s="290"/>
      <c r="AT180" s="290"/>
      <c r="AU180" s="290"/>
      <c r="AV180" s="290"/>
      <c r="AW180" s="290"/>
      <c r="AX180" s="290"/>
      <c r="AY180" s="290"/>
      <c r="AZ180" s="290"/>
      <c r="BA180" s="290"/>
      <c r="BB180" s="290"/>
      <c r="BC180" s="290"/>
      <c r="BD180" s="290"/>
      <c r="BF180" s="202"/>
    </row>
    <row r="181" spans="1:58" s="25" customFormat="1" ht="15" x14ac:dyDescent="0.25">
      <c r="A181" s="292" t="s">
        <v>1382</v>
      </c>
      <c r="B181" s="298">
        <v>6811282</v>
      </c>
      <c r="C181" s="562" t="s">
        <v>282</v>
      </c>
      <c r="D181" s="557"/>
      <c r="E181" s="288">
        <f>IF(Identification!$C$19="OUI",IF(AND($A$9="cpte_CN",$A181="cpte_CN"),SUMIF(CRP!$A$12:$A$412,B181,CRP!$L$12:$L$412),SUMIF(CRP!$B$12:$B$412,B181,CRP!$L$12:$L$412)),0)</f>
        <v>0</v>
      </c>
      <c r="F181" s="288">
        <f t="shared" si="20"/>
        <v>0</v>
      </c>
      <c r="G181" s="288">
        <f t="shared" si="21"/>
        <v>0</v>
      </c>
      <c r="H181" s="290"/>
      <c r="I181" s="290"/>
      <c r="J181" s="290"/>
      <c r="K181" s="290"/>
      <c r="L181" s="302"/>
      <c r="M181" s="302"/>
      <c r="N181" s="302"/>
      <c r="O181" s="290"/>
      <c r="P181" s="302"/>
      <c r="Q181" s="290"/>
      <c r="R181" s="290"/>
      <c r="S181" s="290"/>
      <c r="T181" s="290"/>
      <c r="U181" s="302"/>
      <c r="V181" s="302"/>
      <c r="W181" s="290"/>
      <c r="X181" s="290"/>
      <c r="Y181" s="290"/>
      <c r="Z181" s="290"/>
      <c r="AA181" s="290"/>
      <c r="AB181" s="290"/>
      <c r="AC181" s="290"/>
      <c r="AD181" s="290"/>
      <c r="AE181" s="290"/>
      <c r="AF181" s="290"/>
      <c r="AG181" s="290"/>
      <c r="AH181" s="290"/>
      <c r="AI181" s="290"/>
      <c r="AJ181" s="290"/>
      <c r="AK181" s="290"/>
      <c r="AL181" s="290"/>
      <c r="AM181" s="290"/>
      <c r="AN181" s="290"/>
      <c r="AO181" s="290"/>
      <c r="AP181" s="302"/>
      <c r="AQ181" s="290"/>
      <c r="AR181" s="290"/>
      <c r="AS181" s="290"/>
      <c r="AT181" s="290"/>
      <c r="AU181" s="290"/>
      <c r="AV181" s="302"/>
      <c r="AW181" s="290"/>
      <c r="AX181" s="290"/>
      <c r="AY181" s="290"/>
      <c r="AZ181" s="290"/>
      <c r="BA181" s="290"/>
      <c r="BB181" s="290"/>
      <c r="BC181" s="290"/>
      <c r="BD181" s="290"/>
      <c r="BF181" s="202"/>
    </row>
    <row r="182" spans="1:58" s="25" customFormat="1" ht="15" x14ac:dyDescent="0.25">
      <c r="A182" s="292" t="s">
        <v>1382</v>
      </c>
      <c r="B182" s="298">
        <v>68112831</v>
      </c>
      <c r="C182" s="562" t="s">
        <v>283</v>
      </c>
      <c r="D182" s="557"/>
      <c r="E182" s="288">
        <f>IF(Identification!$C$19="OUI",IF(AND($A$9="cpte_CN",$A182="cpte_CN"),SUMIF(CRP!$A$12:$A$412,B182,CRP!$L$12:$L$412),SUMIF(CRP!$B$12:$B$412,B182,CRP!$L$12:$L$412)),0)</f>
        <v>0</v>
      </c>
      <c r="F182" s="288">
        <f t="shared" si="20"/>
        <v>0</v>
      </c>
      <c r="G182" s="288">
        <f t="shared" si="21"/>
        <v>0</v>
      </c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1">
        <f>IF(U$254=1,$E182,0)</f>
        <v>0</v>
      </c>
      <c r="V182" s="290"/>
      <c r="W182" s="290"/>
      <c r="X182" s="291">
        <f>IF(X$254=1,$E182,0)</f>
        <v>0</v>
      </c>
      <c r="Y182" s="290"/>
      <c r="Z182" s="290"/>
      <c r="AA182" s="290"/>
      <c r="AB182" s="290"/>
      <c r="AC182" s="290"/>
      <c r="AD182" s="290"/>
      <c r="AE182" s="290"/>
      <c r="AF182" s="290"/>
      <c r="AG182" s="290"/>
      <c r="AH182" s="290"/>
      <c r="AI182" s="290"/>
      <c r="AJ182" s="290"/>
      <c r="AK182" s="290"/>
      <c r="AL182" s="290"/>
      <c r="AM182" s="290"/>
      <c r="AN182" s="290"/>
      <c r="AO182" s="290"/>
      <c r="AP182" s="290"/>
      <c r="AQ182" s="290"/>
      <c r="AR182" s="290"/>
      <c r="AS182" s="290"/>
      <c r="AT182" s="290"/>
      <c r="AU182" s="290"/>
      <c r="AV182" s="290"/>
      <c r="AW182" s="290"/>
      <c r="AX182" s="290"/>
      <c r="AY182" s="290"/>
      <c r="AZ182" s="290"/>
      <c r="BA182" s="290"/>
      <c r="BB182" s="290"/>
      <c r="BC182" s="290"/>
      <c r="BD182" s="290"/>
      <c r="BF182" s="202"/>
    </row>
    <row r="183" spans="1:58" s="25" customFormat="1" ht="15" x14ac:dyDescent="0.25">
      <c r="A183" s="292" t="s">
        <v>1382</v>
      </c>
      <c r="B183" s="298">
        <v>68112832</v>
      </c>
      <c r="C183" s="562" t="s">
        <v>284</v>
      </c>
      <c r="D183" s="557"/>
      <c r="E183" s="288">
        <f>IF(Identification!$C$19="OUI",IF(AND($A$9="cpte_CN",$A183="cpte_CN"),SUMIF(CRP!$A$12:$A$412,B183,CRP!$L$12:$L$412),SUMIF(CRP!$B$12:$B$412,B183,CRP!$L$12:$L$412)),0)</f>
        <v>0</v>
      </c>
      <c r="F183" s="288">
        <f t="shared" si="20"/>
        <v>0</v>
      </c>
      <c r="G183" s="288">
        <f t="shared" si="21"/>
        <v>0</v>
      </c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304"/>
      <c r="S183" s="290"/>
      <c r="T183" s="290"/>
      <c r="U183" s="290"/>
      <c r="V183" s="290"/>
      <c r="W183" s="290"/>
      <c r="X183" s="290"/>
      <c r="Y183" s="290"/>
      <c r="Z183" s="290"/>
      <c r="AA183" s="290"/>
      <c r="AB183" s="290"/>
      <c r="AC183" s="302"/>
      <c r="AD183" s="302"/>
      <c r="AE183" s="302"/>
      <c r="AF183" s="302"/>
      <c r="AG183" s="302"/>
      <c r="AH183" s="290"/>
      <c r="AI183" s="290"/>
      <c r="AJ183" s="302"/>
      <c r="AK183" s="302"/>
      <c r="AL183" s="302"/>
      <c r="AM183" s="302"/>
      <c r="AN183" s="302"/>
      <c r="AO183" s="290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290"/>
      <c r="BF183" s="202"/>
    </row>
    <row r="184" spans="1:58" s="25" customFormat="1" ht="15" x14ac:dyDescent="0.25">
      <c r="A184" s="292" t="s">
        <v>1382</v>
      </c>
      <c r="B184" s="298">
        <v>6811284</v>
      </c>
      <c r="C184" s="562" t="s">
        <v>285</v>
      </c>
      <c r="D184" s="557"/>
      <c r="E184" s="288">
        <f>IF(Identification!$C$19="OUI",IF(AND($A$9="cpte_CN",$A184="cpte_CN"),SUMIF(CRP!$A$12:$A$412,B184,CRP!$L$12:$L$412),SUMIF(CRP!$B$12:$B$412,B184,CRP!$L$12:$L$412)),0)</f>
        <v>0</v>
      </c>
      <c r="F184" s="288">
        <f t="shared" si="20"/>
        <v>0</v>
      </c>
      <c r="G184" s="288">
        <f t="shared" si="21"/>
        <v>0</v>
      </c>
      <c r="H184" s="302"/>
      <c r="I184" s="302"/>
      <c r="J184" s="302"/>
      <c r="K184" s="302"/>
      <c r="L184" s="302"/>
      <c r="M184" s="302"/>
      <c r="N184" s="302"/>
      <c r="O184" s="302"/>
      <c r="P184" s="302"/>
      <c r="Q184" s="304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290"/>
      <c r="AD184" s="290"/>
      <c r="AE184" s="290"/>
      <c r="AF184" s="290"/>
      <c r="AG184" s="290"/>
      <c r="AH184" s="290"/>
      <c r="AI184" s="290"/>
      <c r="AJ184" s="290"/>
      <c r="AK184" s="290"/>
      <c r="AL184" s="290"/>
      <c r="AM184" s="290"/>
      <c r="AN184" s="290"/>
      <c r="AO184" s="290"/>
      <c r="AP184" s="290"/>
      <c r="AQ184" s="290"/>
      <c r="AR184" s="290"/>
      <c r="AS184" s="290"/>
      <c r="AT184" s="290"/>
      <c r="AU184" s="290"/>
      <c r="AV184" s="290"/>
      <c r="AW184" s="290"/>
      <c r="AX184" s="290"/>
      <c r="AY184" s="290"/>
      <c r="AZ184" s="290"/>
      <c r="BA184" s="290"/>
      <c r="BB184" s="290"/>
      <c r="BC184" s="290"/>
      <c r="BD184" s="290"/>
      <c r="BF184" s="202"/>
    </row>
    <row r="185" spans="1:58" s="25" customFormat="1" ht="15" x14ac:dyDescent="0.25">
      <c r="A185" s="292" t="s">
        <v>1382</v>
      </c>
      <c r="B185" s="298" t="s">
        <v>529</v>
      </c>
      <c r="C185" s="562" t="s">
        <v>530</v>
      </c>
      <c r="D185" s="557"/>
      <c r="E185" s="288">
        <f>IF(Identification!$C$19="OUI",IF(AND($A$9="cpte_CN",$A185="cpte_CN"),SUMIF(CRP!$A$12:$A$412,B185,CRP!$L$12:$L$412),SUMIF(CRP!$B$12:$B$412,B185,CRP!$L$12:$L$412)),0)</f>
        <v>0</v>
      </c>
      <c r="F185" s="288">
        <f t="shared" si="20"/>
        <v>0</v>
      </c>
      <c r="G185" s="288">
        <f t="shared" si="21"/>
        <v>0</v>
      </c>
      <c r="H185" s="302"/>
      <c r="I185" s="302"/>
      <c r="J185" s="302"/>
      <c r="K185" s="302"/>
      <c r="L185" s="302"/>
      <c r="M185" s="302"/>
      <c r="N185" s="302"/>
      <c r="O185" s="302"/>
      <c r="P185" s="302"/>
      <c r="Q185" s="304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  <c r="AC185" s="290"/>
      <c r="AD185" s="290"/>
      <c r="AE185" s="290"/>
      <c r="AF185" s="290"/>
      <c r="AG185" s="290"/>
      <c r="AH185" s="290"/>
      <c r="AI185" s="290"/>
      <c r="AJ185" s="290"/>
      <c r="AK185" s="290"/>
      <c r="AL185" s="290"/>
      <c r="AM185" s="290"/>
      <c r="AN185" s="290"/>
      <c r="AO185" s="290"/>
      <c r="AP185" s="290"/>
      <c r="AQ185" s="290"/>
      <c r="AR185" s="290"/>
      <c r="AS185" s="290"/>
      <c r="AT185" s="290"/>
      <c r="AU185" s="290"/>
      <c r="AV185" s="290"/>
      <c r="AW185" s="290"/>
      <c r="AX185" s="290"/>
      <c r="AY185" s="290"/>
      <c r="AZ185" s="290"/>
      <c r="BA185" s="290"/>
      <c r="BB185" s="290"/>
      <c r="BC185" s="290"/>
      <c r="BD185" s="290"/>
      <c r="BF185" s="202"/>
    </row>
    <row r="186" spans="1:58" s="25" customFormat="1" ht="15" x14ac:dyDescent="0.25">
      <c r="A186" s="292" t="s">
        <v>1382</v>
      </c>
      <c r="B186" s="298">
        <v>6812</v>
      </c>
      <c r="C186" s="562" t="s">
        <v>286</v>
      </c>
      <c r="D186" s="557"/>
      <c r="E186" s="288">
        <f>IF(Identification!$C$19="OUI",IF(AND($A$9="cpte_CN",$A186="cpte_CN"),SUMIF(CRP!$A$12:$A$412,B186,CRP!$L$12:$L$412),SUMIF(CRP!$B$12:$B$412,B186,CRP!$L$12:$L$412)),0)</f>
        <v>0</v>
      </c>
      <c r="F186" s="288">
        <f t="shared" si="20"/>
        <v>0</v>
      </c>
      <c r="G186" s="288">
        <f t="shared" si="21"/>
        <v>0</v>
      </c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1">
        <f>IF(U$254=1,$E186,0)</f>
        <v>0</v>
      </c>
      <c r="V186" s="291">
        <f>IF(V$254=1,$E186,0)</f>
        <v>0</v>
      </c>
      <c r="W186" s="290"/>
      <c r="X186" s="290"/>
      <c r="Y186" s="290"/>
      <c r="Z186" s="290"/>
      <c r="AA186" s="290"/>
      <c r="AB186" s="290"/>
      <c r="AC186" s="290"/>
      <c r="AD186" s="290"/>
      <c r="AE186" s="290"/>
      <c r="AF186" s="290"/>
      <c r="AG186" s="290"/>
      <c r="AH186" s="290"/>
      <c r="AI186" s="290"/>
      <c r="AJ186" s="290"/>
      <c r="AK186" s="290"/>
      <c r="AL186" s="290"/>
      <c r="AM186" s="290"/>
      <c r="AN186" s="290"/>
      <c r="AO186" s="290"/>
      <c r="AP186" s="290"/>
      <c r="AQ186" s="290"/>
      <c r="AR186" s="290"/>
      <c r="AS186" s="290"/>
      <c r="AT186" s="290"/>
      <c r="AU186" s="290"/>
      <c r="AV186" s="290"/>
      <c r="AW186" s="290"/>
      <c r="AX186" s="290"/>
      <c r="AY186" s="290"/>
      <c r="AZ186" s="290"/>
      <c r="BA186" s="290"/>
      <c r="BB186" s="290"/>
      <c r="BC186" s="290"/>
      <c r="BD186" s="290"/>
      <c r="BF186" s="202"/>
    </row>
    <row r="187" spans="1:58" s="25" customFormat="1" ht="15" x14ac:dyDescent="0.25">
      <c r="A187" s="292" t="s">
        <v>1382</v>
      </c>
      <c r="B187" s="298">
        <v>6815</v>
      </c>
      <c r="C187" s="562" t="s">
        <v>287</v>
      </c>
      <c r="D187" s="557"/>
      <c r="E187" s="288">
        <f>IF(Identification!$C$19="OUI",IF(AND($A$9="cpte_CN",$A187="cpte_CN"),SUMIF(CRP!$A$12:$A$412,B187,CRP!$L$12:$L$412),SUMIF(CRP!$B$12:$B$412,B187,CRP!$L$12:$L$412)),0)</f>
        <v>0</v>
      </c>
      <c r="F187" s="288">
        <f t="shared" si="20"/>
        <v>0</v>
      </c>
      <c r="G187" s="288">
        <f t="shared" si="21"/>
        <v>0</v>
      </c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290"/>
      <c r="AA187" s="290"/>
      <c r="AB187" s="290"/>
      <c r="AC187" s="290"/>
      <c r="AD187" s="290"/>
      <c r="AE187" s="290"/>
      <c r="AF187" s="290"/>
      <c r="AG187" s="290"/>
      <c r="AH187" s="290"/>
      <c r="AI187" s="290"/>
      <c r="AJ187" s="290"/>
      <c r="AK187" s="290"/>
      <c r="AL187" s="290"/>
      <c r="AM187" s="290"/>
      <c r="AN187" s="290"/>
      <c r="AO187" s="290"/>
      <c r="AP187" s="290"/>
      <c r="AQ187" s="290"/>
      <c r="AR187" s="290"/>
      <c r="AS187" s="290"/>
      <c r="AT187" s="290"/>
      <c r="AU187" s="290"/>
      <c r="AV187" s="290"/>
      <c r="AW187" s="290"/>
      <c r="AX187" s="290"/>
      <c r="AY187" s="290"/>
      <c r="AZ187" s="290"/>
      <c r="BA187" s="290"/>
      <c r="BB187" s="290"/>
      <c r="BC187" s="290"/>
      <c r="BD187" s="290"/>
      <c r="BF187" s="202"/>
    </row>
    <row r="188" spans="1:58" s="25" customFormat="1" ht="15" x14ac:dyDescent="0.25">
      <c r="A188" s="292" t="s">
        <v>1382</v>
      </c>
      <c r="B188" s="298">
        <v>6816</v>
      </c>
      <c r="C188" s="562" t="s">
        <v>288</v>
      </c>
      <c r="D188" s="557"/>
      <c r="E188" s="288">
        <f>IF(Identification!$C$19="OUI",IF(AND($A$9="cpte_CN",$A188="cpte_CN"),SUMIF(CRP!$A$12:$A$412,B188,CRP!$L$12:$L$412),SUMIF(CRP!$B$12:$B$412,B188,CRP!$L$12:$L$412)),0)</f>
        <v>0</v>
      </c>
      <c r="F188" s="288">
        <f t="shared" si="20"/>
        <v>0</v>
      </c>
      <c r="G188" s="288">
        <f t="shared" si="21"/>
        <v>0</v>
      </c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  <c r="AA188" s="290"/>
      <c r="AB188" s="290"/>
      <c r="AC188" s="290"/>
      <c r="AD188" s="290"/>
      <c r="AE188" s="290"/>
      <c r="AF188" s="290"/>
      <c r="AG188" s="290"/>
      <c r="AH188" s="290"/>
      <c r="AI188" s="290"/>
      <c r="AJ188" s="290"/>
      <c r="AK188" s="290"/>
      <c r="AL188" s="290"/>
      <c r="AM188" s="290"/>
      <c r="AN188" s="290"/>
      <c r="AO188" s="290"/>
      <c r="AP188" s="290"/>
      <c r="AQ188" s="290"/>
      <c r="AR188" s="290"/>
      <c r="AS188" s="290"/>
      <c r="AT188" s="290"/>
      <c r="AU188" s="290"/>
      <c r="AV188" s="290"/>
      <c r="AW188" s="290"/>
      <c r="AX188" s="290"/>
      <c r="AY188" s="290"/>
      <c r="AZ188" s="290"/>
      <c r="BA188" s="290"/>
      <c r="BB188" s="290"/>
      <c r="BC188" s="290"/>
      <c r="BD188" s="290"/>
      <c r="BF188" s="202"/>
    </row>
    <row r="189" spans="1:58" s="25" customFormat="1" ht="15" x14ac:dyDescent="0.25">
      <c r="A189" s="292" t="s">
        <v>1382</v>
      </c>
      <c r="B189" s="298">
        <v>6817</v>
      </c>
      <c r="C189" s="562" t="s">
        <v>289</v>
      </c>
      <c r="D189" s="557"/>
      <c r="E189" s="288">
        <f>IF(Identification!$C$19="OUI",IF(AND($A$9="cpte_CN",$A189="cpte_CN"),SUMIF(CRP!$A$12:$A$412,B189,CRP!$L$12:$L$412),SUMIF(CRP!$B$12:$B$412,B189,CRP!$L$12:$L$412)),0)</f>
        <v>0</v>
      </c>
      <c r="F189" s="288">
        <f t="shared" si="20"/>
        <v>0</v>
      </c>
      <c r="G189" s="288">
        <f t="shared" si="21"/>
        <v>0</v>
      </c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  <c r="AA189" s="290"/>
      <c r="AB189" s="290"/>
      <c r="AC189" s="290"/>
      <c r="AD189" s="290"/>
      <c r="AE189" s="290"/>
      <c r="AF189" s="290"/>
      <c r="AG189" s="290"/>
      <c r="AH189" s="290"/>
      <c r="AI189" s="290"/>
      <c r="AJ189" s="290"/>
      <c r="AK189" s="290"/>
      <c r="AL189" s="290"/>
      <c r="AM189" s="290"/>
      <c r="AN189" s="290"/>
      <c r="AO189" s="290"/>
      <c r="AP189" s="290"/>
      <c r="AQ189" s="290"/>
      <c r="AR189" s="290"/>
      <c r="AS189" s="290"/>
      <c r="AT189" s="290"/>
      <c r="AU189" s="290"/>
      <c r="AV189" s="290"/>
      <c r="AW189" s="290"/>
      <c r="AX189" s="290"/>
      <c r="AY189" s="290"/>
      <c r="AZ189" s="290"/>
      <c r="BA189" s="290"/>
      <c r="BB189" s="290"/>
      <c r="BC189" s="290"/>
      <c r="BD189" s="290"/>
      <c r="BF189" s="202"/>
    </row>
    <row r="190" spans="1:58" s="25" customFormat="1" ht="15" x14ac:dyDescent="0.25">
      <c r="A190" s="292" t="s">
        <v>1382</v>
      </c>
      <c r="B190" s="298">
        <v>686</v>
      </c>
      <c r="C190" s="562" t="s">
        <v>290</v>
      </c>
      <c r="D190" s="557"/>
      <c r="E190" s="288">
        <f>IF(Identification!$C$19="OUI",IF(AND($A$9="cpte_CN",$A190="cpte_CN"),SUMIF(CRP!$A$12:$A$412,B190,CRP!$L$12:$L$412),SUMIF(CRP!$B$12:$B$412,B190,CRP!$L$12:$L$412)),0)</f>
        <v>0</v>
      </c>
      <c r="F190" s="288">
        <f t="shared" si="20"/>
        <v>0</v>
      </c>
      <c r="G190" s="288">
        <f t="shared" si="21"/>
        <v>0</v>
      </c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  <c r="AA190" s="290"/>
      <c r="AB190" s="290"/>
      <c r="AC190" s="290"/>
      <c r="AD190" s="290"/>
      <c r="AE190" s="290"/>
      <c r="AF190" s="290"/>
      <c r="AG190" s="290"/>
      <c r="AH190" s="290"/>
      <c r="AI190" s="290"/>
      <c r="AJ190" s="290"/>
      <c r="AK190" s="290"/>
      <c r="AL190" s="290"/>
      <c r="AM190" s="290"/>
      <c r="AN190" s="290"/>
      <c r="AO190" s="290"/>
      <c r="AP190" s="290"/>
      <c r="AQ190" s="290"/>
      <c r="AR190" s="290"/>
      <c r="AS190" s="290"/>
      <c r="AT190" s="290"/>
      <c r="AU190" s="290"/>
      <c r="AV190" s="290"/>
      <c r="AW190" s="290"/>
      <c r="AX190" s="290"/>
      <c r="AY190" s="290"/>
      <c r="AZ190" s="290"/>
      <c r="BA190" s="290"/>
      <c r="BB190" s="290"/>
      <c r="BC190" s="290"/>
      <c r="BD190" s="290"/>
      <c r="BF190" s="202"/>
    </row>
    <row r="191" spans="1:58" s="25" customFormat="1" ht="15" x14ac:dyDescent="0.25">
      <c r="A191" s="292" t="s">
        <v>1382</v>
      </c>
      <c r="B191" s="298">
        <v>687</v>
      </c>
      <c r="C191" s="562" t="s">
        <v>291</v>
      </c>
      <c r="D191" s="557"/>
      <c r="E191" s="288">
        <f>IF(Identification!$C$19="OUI",IF(AND($A$9="cpte_CN",$A191="cpte_CN"),SUMIF(CRP!$A$12:$A$412,B191,CRP!$L$12:$L$412),SUMIF(CRP!$B$12:$B$412,B191,CRP!$L$12:$L$412)),0)</f>
        <v>0</v>
      </c>
      <c r="F191" s="288">
        <f t="shared" si="20"/>
        <v>0</v>
      </c>
      <c r="G191" s="288">
        <f t="shared" si="21"/>
        <v>0</v>
      </c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  <c r="AA191" s="290"/>
      <c r="AB191" s="290"/>
      <c r="AC191" s="290"/>
      <c r="AD191" s="290"/>
      <c r="AE191" s="290"/>
      <c r="AF191" s="290"/>
      <c r="AG191" s="290"/>
      <c r="AH191" s="290"/>
      <c r="AI191" s="290"/>
      <c r="AJ191" s="290"/>
      <c r="AK191" s="290"/>
      <c r="AL191" s="290"/>
      <c r="AM191" s="290"/>
      <c r="AN191" s="290"/>
      <c r="AO191" s="290"/>
      <c r="AP191" s="290"/>
      <c r="AQ191" s="290"/>
      <c r="AR191" s="290"/>
      <c r="AS191" s="290"/>
      <c r="AT191" s="290"/>
      <c r="AU191" s="290"/>
      <c r="AV191" s="290"/>
      <c r="AW191" s="290"/>
      <c r="AX191" s="290"/>
      <c r="AY191" s="290"/>
      <c r="AZ191" s="290"/>
      <c r="BA191" s="290"/>
      <c r="BB191" s="290"/>
      <c r="BC191" s="290"/>
      <c r="BD191" s="290"/>
      <c r="BF191" s="202"/>
    </row>
    <row r="192" spans="1:58" s="25" customFormat="1" ht="15" x14ac:dyDescent="0.25">
      <c r="A192" s="292" t="s">
        <v>1382</v>
      </c>
      <c r="B192" s="298">
        <v>689</v>
      </c>
      <c r="C192" s="562" t="s">
        <v>292</v>
      </c>
      <c r="D192" s="557"/>
      <c r="E192" s="288">
        <f>IF(Identification!$C$19="OUI",IF(AND($A$9="cpte_CN",$A192="cpte_CN"),SUMIF(CRP!$A$12:$A$412,B192,CRP!$L$12:$L$412),SUMIF(CRP!$B$12:$B$412,B192,CRP!$L$12:$L$412)),0)</f>
        <v>0</v>
      </c>
      <c r="F192" s="288">
        <f t="shared" si="20"/>
        <v>0</v>
      </c>
      <c r="G192" s="288">
        <f t="shared" si="21"/>
        <v>0</v>
      </c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290"/>
      <c r="AA192" s="290"/>
      <c r="AB192" s="290"/>
      <c r="AC192" s="290"/>
      <c r="AD192" s="290"/>
      <c r="AE192" s="290"/>
      <c r="AF192" s="290"/>
      <c r="AG192" s="290"/>
      <c r="AH192" s="290"/>
      <c r="AI192" s="290"/>
      <c r="AJ192" s="290"/>
      <c r="AK192" s="290"/>
      <c r="AL192" s="290"/>
      <c r="AM192" s="290"/>
      <c r="AN192" s="290"/>
      <c r="AO192" s="290"/>
      <c r="AP192" s="290"/>
      <c r="AQ192" s="290"/>
      <c r="AR192" s="290"/>
      <c r="AS192" s="290"/>
      <c r="AT192" s="290"/>
      <c r="AU192" s="290"/>
      <c r="AV192" s="290"/>
      <c r="AW192" s="290"/>
      <c r="AX192" s="290"/>
      <c r="AY192" s="290"/>
      <c r="AZ192" s="290"/>
      <c r="BA192" s="290"/>
      <c r="BB192" s="290"/>
      <c r="BC192" s="290"/>
      <c r="BD192" s="290"/>
      <c r="BF192" s="202"/>
    </row>
    <row r="193" spans="1:58" s="25" customFormat="1" ht="15" x14ac:dyDescent="0.25">
      <c r="A193" s="292" t="s">
        <v>1382</v>
      </c>
      <c r="B193" s="298">
        <v>695</v>
      </c>
      <c r="C193" s="562" t="s">
        <v>293</v>
      </c>
      <c r="D193" s="557"/>
      <c r="E193" s="288">
        <f>IF(Identification!$C$19="OUI",IF(AND($A$9="cpte_CN",$A193="cpte_CN"),SUMIF(CRP!$A$12:$A$412,B193,CRP!$L$12:$L$412),SUMIF(CRP!$B$12:$B$412,B193,CRP!$L$12:$L$412)),0)</f>
        <v>0</v>
      </c>
      <c r="F193" s="288">
        <f t="shared" si="20"/>
        <v>0</v>
      </c>
      <c r="G193" s="288">
        <f t="shared" si="21"/>
        <v>0</v>
      </c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290"/>
      <c r="AA193" s="290"/>
      <c r="AB193" s="290"/>
      <c r="AC193" s="290"/>
      <c r="AD193" s="290"/>
      <c r="AE193" s="290"/>
      <c r="AF193" s="290"/>
      <c r="AG193" s="290"/>
      <c r="AH193" s="290"/>
      <c r="AI193" s="290"/>
      <c r="AJ193" s="290"/>
      <c r="AK193" s="290"/>
      <c r="AL193" s="290"/>
      <c r="AM193" s="290"/>
      <c r="AN193" s="290"/>
      <c r="AO193" s="290"/>
      <c r="AP193" s="290"/>
      <c r="AQ193" s="290"/>
      <c r="AR193" s="290"/>
      <c r="AS193" s="290"/>
      <c r="AT193" s="290"/>
      <c r="AU193" s="290"/>
      <c r="AV193" s="290"/>
      <c r="AW193" s="290"/>
      <c r="AX193" s="290"/>
      <c r="AY193" s="290"/>
      <c r="AZ193" s="290"/>
      <c r="BA193" s="290"/>
      <c r="BB193" s="290"/>
      <c r="BC193" s="290"/>
      <c r="BD193" s="290"/>
      <c r="BF193" s="202"/>
    </row>
    <row r="194" spans="1:58" s="25" customFormat="1" ht="15.75" x14ac:dyDescent="0.25">
      <c r="A194" s="284" t="s">
        <v>39</v>
      </c>
      <c r="B194" s="292"/>
      <c r="C194" s="564" t="s">
        <v>1458</v>
      </c>
      <c r="D194" s="557"/>
      <c r="E194" s="285">
        <f>E13+E23+E56+E156</f>
        <v>0</v>
      </c>
      <c r="F194" s="285">
        <f t="shared" si="20"/>
        <v>0</v>
      </c>
      <c r="G194" s="285">
        <f t="shared" si="21"/>
        <v>0</v>
      </c>
      <c r="H194" s="286">
        <f t="shared" ref="H194:AM194" si="24">H13+H23+H56+H156</f>
        <v>0</v>
      </c>
      <c r="I194" s="286">
        <f t="shared" si="24"/>
        <v>0</v>
      </c>
      <c r="J194" s="286">
        <f t="shared" si="24"/>
        <v>0</v>
      </c>
      <c r="K194" s="286">
        <f t="shared" si="24"/>
        <v>0</v>
      </c>
      <c r="L194" s="286">
        <f t="shared" si="24"/>
        <v>0</v>
      </c>
      <c r="M194" s="286">
        <f t="shared" si="24"/>
        <v>0</v>
      </c>
      <c r="N194" s="286">
        <f t="shared" si="24"/>
        <v>0</v>
      </c>
      <c r="O194" s="286">
        <f t="shared" si="24"/>
        <v>0</v>
      </c>
      <c r="P194" s="286">
        <f t="shared" si="24"/>
        <v>0</v>
      </c>
      <c r="Q194" s="286">
        <f t="shared" si="24"/>
        <v>0</v>
      </c>
      <c r="R194" s="286">
        <f t="shared" si="24"/>
        <v>0</v>
      </c>
      <c r="S194" s="286">
        <f t="shared" si="24"/>
        <v>0</v>
      </c>
      <c r="T194" s="286">
        <f t="shared" si="24"/>
        <v>0</v>
      </c>
      <c r="U194" s="286">
        <f t="shared" si="24"/>
        <v>0</v>
      </c>
      <c r="V194" s="286">
        <f t="shared" si="24"/>
        <v>0</v>
      </c>
      <c r="W194" s="286">
        <f t="shared" si="24"/>
        <v>0</v>
      </c>
      <c r="X194" s="286">
        <f t="shared" si="24"/>
        <v>0</v>
      </c>
      <c r="Y194" s="286">
        <f t="shared" si="24"/>
        <v>0</v>
      </c>
      <c r="Z194" s="286">
        <f t="shared" si="24"/>
        <v>0</v>
      </c>
      <c r="AA194" s="286">
        <f t="shared" si="24"/>
        <v>0</v>
      </c>
      <c r="AB194" s="286">
        <f t="shared" si="24"/>
        <v>0</v>
      </c>
      <c r="AC194" s="286">
        <f t="shared" si="24"/>
        <v>0</v>
      </c>
      <c r="AD194" s="286">
        <f t="shared" si="24"/>
        <v>0</v>
      </c>
      <c r="AE194" s="286">
        <f t="shared" si="24"/>
        <v>0</v>
      </c>
      <c r="AF194" s="286">
        <f t="shared" si="24"/>
        <v>0</v>
      </c>
      <c r="AG194" s="286">
        <f t="shared" si="24"/>
        <v>0</v>
      </c>
      <c r="AH194" s="286">
        <f t="shared" si="24"/>
        <v>0</v>
      </c>
      <c r="AI194" s="286">
        <f t="shared" si="24"/>
        <v>0</v>
      </c>
      <c r="AJ194" s="286">
        <f t="shared" si="24"/>
        <v>0</v>
      </c>
      <c r="AK194" s="286">
        <f t="shared" si="24"/>
        <v>0</v>
      </c>
      <c r="AL194" s="286">
        <f t="shared" si="24"/>
        <v>0</v>
      </c>
      <c r="AM194" s="286">
        <f t="shared" si="24"/>
        <v>0</v>
      </c>
      <c r="AN194" s="286">
        <f t="shared" ref="AN194:BD194" si="25">AN13+AN23+AN56+AN156</f>
        <v>0</v>
      </c>
      <c r="AO194" s="286">
        <f t="shared" si="25"/>
        <v>0</v>
      </c>
      <c r="AP194" s="286">
        <f t="shared" si="25"/>
        <v>0</v>
      </c>
      <c r="AQ194" s="286">
        <f t="shared" si="25"/>
        <v>0</v>
      </c>
      <c r="AR194" s="286">
        <f t="shared" si="25"/>
        <v>0</v>
      </c>
      <c r="AS194" s="286">
        <f t="shared" si="25"/>
        <v>0</v>
      </c>
      <c r="AT194" s="286">
        <f t="shared" si="25"/>
        <v>0</v>
      </c>
      <c r="AU194" s="299">
        <f t="shared" si="25"/>
        <v>0</v>
      </c>
      <c r="AV194" s="299">
        <f t="shared" si="25"/>
        <v>0</v>
      </c>
      <c r="AW194" s="299">
        <f t="shared" si="25"/>
        <v>0</v>
      </c>
      <c r="AX194" s="299">
        <f t="shared" si="25"/>
        <v>0</v>
      </c>
      <c r="AY194" s="299">
        <f t="shared" si="25"/>
        <v>0</v>
      </c>
      <c r="AZ194" s="299">
        <f t="shared" si="25"/>
        <v>0</v>
      </c>
      <c r="BA194" s="299">
        <f t="shared" si="25"/>
        <v>0</v>
      </c>
      <c r="BB194" s="299">
        <f t="shared" si="25"/>
        <v>0</v>
      </c>
      <c r="BC194" s="299">
        <f t="shared" si="25"/>
        <v>0</v>
      </c>
      <c r="BD194" s="299">
        <f t="shared" si="25"/>
        <v>0</v>
      </c>
      <c r="BF194" s="202"/>
    </row>
    <row r="195" spans="1:58" s="25" customFormat="1" ht="15.75" customHeight="1" x14ac:dyDescent="0.25">
      <c r="A195" s="292" t="s">
        <v>1381</v>
      </c>
      <c r="B195" s="520" t="s">
        <v>1383</v>
      </c>
      <c r="C195" s="566" t="s">
        <v>1581</v>
      </c>
      <c r="D195" s="567"/>
      <c r="E195" s="285">
        <f>IF(Identification!$C$19="OUI",IF(AND($A$9="cpte_CN",$A195="cpte_CN"),SUMIF(CRP!$A$12:$A$412,B195,CRP!$L$12:$L$412),SUMIF(CRP!$B$12:$B$412,B195,CRP!$L$12:$L$412)),0)</f>
        <v>0</v>
      </c>
      <c r="F195" s="285">
        <f t="shared" si="20"/>
        <v>0</v>
      </c>
      <c r="G195" s="285">
        <f t="shared" si="21"/>
        <v>0</v>
      </c>
      <c r="H195" s="286">
        <f t="shared" ref="H195:AM195" si="26">SUM(H196:H247)</f>
        <v>0</v>
      </c>
      <c r="I195" s="286">
        <f t="shared" si="26"/>
        <v>0</v>
      </c>
      <c r="J195" s="286">
        <f t="shared" si="26"/>
        <v>0</v>
      </c>
      <c r="K195" s="286">
        <f t="shared" si="26"/>
        <v>0</v>
      </c>
      <c r="L195" s="286">
        <f t="shared" si="26"/>
        <v>0</v>
      </c>
      <c r="M195" s="286">
        <f t="shared" si="26"/>
        <v>0</v>
      </c>
      <c r="N195" s="286">
        <f t="shared" si="26"/>
        <v>0</v>
      </c>
      <c r="O195" s="286">
        <f t="shared" si="26"/>
        <v>0</v>
      </c>
      <c r="P195" s="286">
        <f t="shared" si="26"/>
        <v>0</v>
      </c>
      <c r="Q195" s="286">
        <f t="shared" si="26"/>
        <v>0</v>
      </c>
      <c r="R195" s="286">
        <f t="shared" si="26"/>
        <v>0</v>
      </c>
      <c r="S195" s="286">
        <f t="shared" si="26"/>
        <v>0</v>
      </c>
      <c r="T195" s="286">
        <f t="shared" si="26"/>
        <v>0</v>
      </c>
      <c r="U195" s="286">
        <f t="shared" si="26"/>
        <v>0</v>
      </c>
      <c r="V195" s="286">
        <f t="shared" si="26"/>
        <v>0</v>
      </c>
      <c r="W195" s="286">
        <f t="shared" si="26"/>
        <v>0</v>
      </c>
      <c r="X195" s="286">
        <f t="shared" si="26"/>
        <v>0</v>
      </c>
      <c r="Y195" s="286">
        <f t="shared" si="26"/>
        <v>0</v>
      </c>
      <c r="Z195" s="286">
        <f t="shared" si="26"/>
        <v>0</v>
      </c>
      <c r="AA195" s="286">
        <f t="shared" si="26"/>
        <v>0</v>
      </c>
      <c r="AB195" s="286">
        <f t="shared" si="26"/>
        <v>0</v>
      </c>
      <c r="AC195" s="286">
        <f t="shared" si="26"/>
        <v>0</v>
      </c>
      <c r="AD195" s="286">
        <f t="shared" si="26"/>
        <v>0</v>
      </c>
      <c r="AE195" s="286">
        <f t="shared" si="26"/>
        <v>0</v>
      </c>
      <c r="AF195" s="286">
        <f t="shared" si="26"/>
        <v>0</v>
      </c>
      <c r="AG195" s="286">
        <f t="shared" si="26"/>
        <v>0</v>
      </c>
      <c r="AH195" s="286">
        <f t="shared" si="26"/>
        <v>0</v>
      </c>
      <c r="AI195" s="286">
        <f t="shared" si="26"/>
        <v>0</v>
      </c>
      <c r="AJ195" s="286">
        <f t="shared" si="26"/>
        <v>0</v>
      </c>
      <c r="AK195" s="286">
        <f t="shared" si="26"/>
        <v>0</v>
      </c>
      <c r="AL195" s="286">
        <f t="shared" si="26"/>
        <v>0</v>
      </c>
      <c r="AM195" s="286">
        <f t="shared" si="26"/>
        <v>0</v>
      </c>
      <c r="AN195" s="286">
        <f t="shared" ref="AN195:BD195" si="27">SUM(AN196:AN247)</f>
        <v>0</v>
      </c>
      <c r="AO195" s="286">
        <f t="shared" si="27"/>
        <v>0</v>
      </c>
      <c r="AP195" s="286">
        <f t="shared" si="27"/>
        <v>0</v>
      </c>
      <c r="AQ195" s="286">
        <f t="shared" si="27"/>
        <v>0</v>
      </c>
      <c r="AR195" s="286">
        <f t="shared" si="27"/>
        <v>0</v>
      </c>
      <c r="AS195" s="286">
        <f t="shared" si="27"/>
        <v>0</v>
      </c>
      <c r="AT195" s="286">
        <f t="shared" si="27"/>
        <v>0</v>
      </c>
      <c r="AU195" s="299">
        <f t="shared" si="27"/>
        <v>0</v>
      </c>
      <c r="AV195" s="299">
        <f t="shared" si="27"/>
        <v>0</v>
      </c>
      <c r="AW195" s="299">
        <f t="shared" si="27"/>
        <v>0</v>
      </c>
      <c r="AX195" s="299">
        <f t="shared" si="27"/>
        <v>0</v>
      </c>
      <c r="AY195" s="299">
        <f t="shared" si="27"/>
        <v>0</v>
      </c>
      <c r="AZ195" s="299">
        <f t="shared" si="27"/>
        <v>0</v>
      </c>
      <c r="BA195" s="299">
        <f t="shared" si="27"/>
        <v>0</v>
      </c>
      <c r="BB195" s="299">
        <f t="shared" si="27"/>
        <v>0</v>
      </c>
      <c r="BC195" s="299">
        <f t="shared" si="27"/>
        <v>0</v>
      </c>
      <c r="BD195" s="299">
        <f t="shared" si="27"/>
        <v>0</v>
      </c>
      <c r="BF195" s="202"/>
    </row>
    <row r="196" spans="1:58" s="25" customFormat="1" ht="15" x14ac:dyDescent="0.25">
      <c r="A196" s="292" t="s">
        <v>1382</v>
      </c>
      <c r="B196" s="301">
        <v>70811</v>
      </c>
      <c r="C196" s="562" t="s">
        <v>400</v>
      </c>
      <c r="D196" s="557"/>
      <c r="E196" s="288">
        <f>IF(Identification!$C$19="OUI",IF(AND($A$9="cpte_CN",$A196="cpte_CN"),SUMIF(CRP!$A$12:$A$412,B196,CRP!$L$12:$L$412),SUMIF(CRP!$B$12:$B$412,B196,CRP!$L$12:$L$412)),0)</f>
        <v>0</v>
      </c>
      <c r="F196" s="288">
        <f t="shared" si="20"/>
        <v>0</v>
      </c>
      <c r="G196" s="288">
        <f t="shared" si="21"/>
        <v>0</v>
      </c>
      <c r="H196" s="302"/>
      <c r="I196" s="302"/>
      <c r="J196" s="302"/>
      <c r="K196" s="302"/>
      <c r="L196" s="302"/>
      <c r="M196" s="302"/>
      <c r="N196" s="302"/>
      <c r="O196" s="302"/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  <c r="Z196" s="302"/>
      <c r="AA196" s="302"/>
      <c r="AB196" s="302"/>
      <c r="AC196" s="290"/>
      <c r="AD196" s="290"/>
      <c r="AE196" s="290"/>
      <c r="AF196" s="290"/>
      <c r="AG196" s="290"/>
      <c r="AH196" s="290"/>
      <c r="AI196" s="302"/>
      <c r="AJ196" s="290"/>
      <c r="AK196" s="290"/>
      <c r="AL196" s="290"/>
      <c r="AM196" s="290"/>
      <c r="AN196" s="290"/>
      <c r="AO196" s="290"/>
      <c r="AP196" s="290"/>
      <c r="AQ196" s="290"/>
      <c r="AR196" s="290"/>
      <c r="AS196" s="290"/>
      <c r="AT196" s="290"/>
      <c r="AU196" s="290"/>
      <c r="AV196" s="290"/>
      <c r="AW196" s="290"/>
      <c r="AX196" s="290"/>
      <c r="AY196" s="290"/>
      <c r="AZ196" s="290"/>
      <c r="BA196" s="290"/>
      <c r="BB196" s="290"/>
      <c r="BC196" s="290"/>
      <c r="BD196" s="290"/>
      <c r="BF196" s="202"/>
    </row>
    <row r="197" spans="1:58" s="25" customFormat="1" ht="15" x14ac:dyDescent="0.25">
      <c r="A197" s="292" t="s">
        <v>1382</v>
      </c>
      <c r="B197" s="301">
        <v>70812</v>
      </c>
      <c r="C197" s="562" t="s">
        <v>401</v>
      </c>
      <c r="D197" s="557"/>
      <c r="E197" s="288">
        <f>IF(Identification!$C$19="OUI",IF(AND($A$9="cpte_CN",$A197="cpte_CN"),SUMIF(CRP!$A$12:$A$412,B197,CRP!$L$12:$L$412),SUMIF(CRP!$B$12:$B$412,B197,CRP!$L$12:$L$412)),0)</f>
        <v>0</v>
      </c>
      <c r="F197" s="288">
        <f t="shared" si="20"/>
        <v>0</v>
      </c>
      <c r="G197" s="288">
        <f t="shared" si="21"/>
        <v>0</v>
      </c>
      <c r="H197" s="290"/>
      <c r="I197" s="291">
        <f>IF(I$254=1,$E197,0)</f>
        <v>0</v>
      </c>
      <c r="J197" s="291">
        <f>IF(J$254=1,$E197,0)</f>
        <v>0</v>
      </c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  <c r="AA197" s="290"/>
      <c r="AB197" s="290"/>
      <c r="AC197" s="290"/>
      <c r="AD197" s="290"/>
      <c r="AE197" s="290"/>
      <c r="AF197" s="290"/>
      <c r="AG197" s="290"/>
      <c r="AH197" s="290"/>
      <c r="AI197" s="290"/>
      <c r="AJ197" s="290"/>
      <c r="AK197" s="290"/>
      <c r="AL197" s="290"/>
      <c r="AM197" s="290"/>
      <c r="AN197" s="290"/>
      <c r="AO197" s="290"/>
      <c r="AP197" s="290"/>
      <c r="AQ197" s="290"/>
      <c r="AR197" s="290"/>
      <c r="AS197" s="290"/>
      <c r="AT197" s="290"/>
      <c r="AU197" s="290"/>
      <c r="AV197" s="290"/>
      <c r="AW197" s="290"/>
      <c r="AX197" s="290"/>
      <c r="AY197" s="290"/>
      <c r="AZ197" s="290"/>
      <c r="BA197" s="290"/>
      <c r="BB197" s="290"/>
      <c r="BC197" s="290"/>
      <c r="BD197" s="290"/>
      <c r="BF197" s="202"/>
    </row>
    <row r="198" spans="1:58" s="25" customFormat="1" ht="15" x14ac:dyDescent="0.25">
      <c r="A198" s="292" t="s">
        <v>1382</v>
      </c>
      <c r="B198" s="301">
        <v>70813</v>
      </c>
      <c r="C198" s="562" t="s">
        <v>402</v>
      </c>
      <c r="D198" s="557"/>
      <c r="E198" s="288">
        <f>IF(Identification!$C$19="OUI",IF(AND($A$9="cpte_CN",$A198="cpte_CN"),SUMIF(CRP!$A$12:$A$412,B198,CRP!$L$12:$L$412),SUMIF(CRP!$B$12:$B$412,B198,CRP!$L$12:$L$412)),0)</f>
        <v>0</v>
      </c>
      <c r="F198" s="288">
        <f t="shared" si="20"/>
        <v>0</v>
      </c>
      <c r="G198" s="288">
        <f t="shared" si="21"/>
        <v>0</v>
      </c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  <c r="AA198" s="290"/>
      <c r="AB198" s="291">
        <f>IF(AB$254=1,$E198,0)</f>
        <v>0</v>
      </c>
      <c r="AC198" s="290"/>
      <c r="AD198" s="290"/>
      <c r="AE198" s="290"/>
      <c r="AF198" s="290"/>
      <c r="AG198" s="290"/>
      <c r="AH198" s="290"/>
      <c r="AI198" s="290"/>
      <c r="AJ198" s="290"/>
      <c r="AK198" s="290"/>
      <c r="AL198" s="290"/>
      <c r="AM198" s="290"/>
      <c r="AN198" s="290"/>
      <c r="AO198" s="290"/>
      <c r="AP198" s="290"/>
      <c r="AQ198" s="290"/>
      <c r="AR198" s="290"/>
      <c r="AS198" s="290"/>
      <c r="AT198" s="290"/>
      <c r="AU198" s="290"/>
      <c r="AV198" s="290"/>
      <c r="AW198" s="290"/>
      <c r="AX198" s="290"/>
      <c r="AY198" s="290"/>
      <c r="AZ198" s="290"/>
      <c r="BA198" s="290"/>
      <c r="BB198" s="290"/>
      <c r="BC198" s="290"/>
      <c r="BD198" s="290"/>
      <c r="BF198" s="202"/>
    </row>
    <row r="199" spans="1:58" s="25" customFormat="1" ht="15" x14ac:dyDescent="0.25">
      <c r="A199" s="292" t="s">
        <v>1382</v>
      </c>
      <c r="B199" s="301">
        <v>70818</v>
      </c>
      <c r="C199" s="562" t="s">
        <v>403</v>
      </c>
      <c r="D199" s="557"/>
      <c r="E199" s="288">
        <f>IF(Identification!$C$19="OUI",IF(AND($A$9="cpte_CN",$A199="cpte_CN"),SUMIF(CRP!$A$12:$A$412,B199,CRP!$L$12:$L$412),SUMIF(CRP!$B$12:$B$412,B199,CRP!$L$12:$L$412)),0)</f>
        <v>0</v>
      </c>
      <c r="F199" s="288">
        <f t="shared" si="20"/>
        <v>0</v>
      </c>
      <c r="G199" s="288">
        <f t="shared" si="21"/>
        <v>0</v>
      </c>
      <c r="H199" s="302"/>
      <c r="I199" s="302"/>
      <c r="J199" s="302"/>
      <c r="K199" s="302"/>
      <c r="L199" s="302"/>
      <c r="M199" s="302"/>
      <c r="N199" s="302"/>
      <c r="O199" s="302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  <c r="AA199" s="302"/>
      <c r="AB199" s="302"/>
      <c r="AC199" s="302"/>
      <c r="AD199" s="302"/>
      <c r="AE199" s="302"/>
      <c r="AF199" s="302"/>
      <c r="AG199" s="302"/>
      <c r="AH199" s="302"/>
      <c r="AI199" s="302"/>
      <c r="AJ199" s="302"/>
      <c r="AK199" s="302"/>
      <c r="AL199" s="302"/>
      <c r="AM199" s="302"/>
      <c r="AN199" s="302"/>
      <c r="AO199" s="290"/>
      <c r="AP199" s="302"/>
      <c r="AQ199" s="302"/>
      <c r="AR199" s="302"/>
      <c r="AS199" s="302"/>
      <c r="AT199" s="302"/>
      <c r="AU199" s="302"/>
      <c r="AV199" s="302"/>
      <c r="AW199" s="302"/>
      <c r="AX199" s="302"/>
      <c r="AY199" s="302"/>
      <c r="AZ199" s="302"/>
      <c r="BA199" s="302"/>
      <c r="BB199" s="302"/>
      <c r="BC199" s="302"/>
      <c r="BD199" s="302"/>
      <c r="BF199" s="202"/>
    </row>
    <row r="200" spans="1:58" s="25" customFormat="1" ht="15" x14ac:dyDescent="0.25">
      <c r="A200" s="292" t="s">
        <v>1382</v>
      </c>
      <c r="B200" s="301">
        <v>71</v>
      </c>
      <c r="C200" s="562" t="s">
        <v>416</v>
      </c>
      <c r="D200" s="557"/>
      <c r="E200" s="288">
        <f>IF(Identification!$C$19="OUI",IF(AND($A$9="cpte_CN",$A200="cpte_CN"),SUMIF(CRP!$A$12:$A$412,B200,CRP!$L$12:$L$412),SUMIF(CRP!$B$12:$B$412,B200,CRP!$L$12:$L$412)),0)</f>
        <v>0</v>
      </c>
      <c r="F200" s="288">
        <f t="shared" si="20"/>
        <v>0</v>
      </c>
      <c r="G200" s="288">
        <f t="shared" ref="G200:G251" si="28">E200-F200</f>
        <v>0</v>
      </c>
      <c r="H200" s="302"/>
      <c r="I200" s="302"/>
      <c r="J200" s="302"/>
      <c r="K200" s="302"/>
      <c r="L200" s="302"/>
      <c r="M200" s="302"/>
      <c r="N200" s="302"/>
      <c r="O200" s="302"/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  <c r="AA200" s="302"/>
      <c r="AB200" s="302"/>
      <c r="AC200" s="302"/>
      <c r="AD200" s="302"/>
      <c r="AE200" s="302"/>
      <c r="AF200" s="302"/>
      <c r="AG200" s="302"/>
      <c r="AH200" s="302"/>
      <c r="AI200" s="302"/>
      <c r="AJ200" s="302"/>
      <c r="AK200" s="302"/>
      <c r="AL200" s="302"/>
      <c r="AM200" s="302"/>
      <c r="AN200" s="302"/>
      <c r="AO200" s="290"/>
      <c r="AP200" s="302"/>
      <c r="AQ200" s="302"/>
      <c r="AR200" s="302"/>
      <c r="AS200" s="302"/>
      <c r="AT200" s="302"/>
      <c r="AU200" s="302"/>
      <c r="AV200" s="302"/>
      <c r="AW200" s="302"/>
      <c r="AX200" s="302"/>
      <c r="AY200" s="302"/>
      <c r="AZ200" s="302"/>
      <c r="BA200" s="302"/>
      <c r="BB200" s="302"/>
      <c r="BC200" s="302"/>
      <c r="BD200" s="302"/>
      <c r="BF200" s="202"/>
    </row>
    <row r="201" spans="1:58" s="25" customFormat="1" ht="15" x14ac:dyDescent="0.25">
      <c r="A201" s="292" t="s">
        <v>1382</v>
      </c>
      <c r="B201" s="301">
        <v>72</v>
      </c>
      <c r="C201" s="562" t="s">
        <v>418</v>
      </c>
      <c r="D201" s="557"/>
      <c r="E201" s="288">
        <f>IF(Identification!$C$19="OUI",IF(AND($A$9="cpte_CN",$A201="cpte_CN"),SUMIF(CRP!$A$12:$A$412,B201,CRP!$L$12:$L$412),SUMIF(CRP!$B$12:$B$412,B201,CRP!$L$12:$L$412)),0)</f>
        <v>0</v>
      </c>
      <c r="F201" s="288">
        <f t="shared" si="20"/>
        <v>0</v>
      </c>
      <c r="G201" s="288">
        <f t="shared" si="28"/>
        <v>0</v>
      </c>
      <c r="H201" s="302"/>
      <c r="I201" s="302"/>
      <c r="J201" s="302"/>
      <c r="K201" s="302"/>
      <c r="L201" s="302"/>
      <c r="M201" s="302"/>
      <c r="N201" s="302"/>
      <c r="O201" s="302"/>
      <c r="P201" s="302"/>
      <c r="Q201" s="302"/>
      <c r="R201" s="302"/>
      <c r="S201" s="302"/>
      <c r="T201" s="302"/>
      <c r="U201" s="302"/>
      <c r="V201" s="302"/>
      <c r="W201" s="302"/>
      <c r="X201" s="302"/>
      <c r="Y201" s="302"/>
      <c r="Z201" s="302"/>
      <c r="AA201" s="302"/>
      <c r="AB201" s="302"/>
      <c r="AC201" s="302"/>
      <c r="AD201" s="302"/>
      <c r="AE201" s="302"/>
      <c r="AF201" s="302"/>
      <c r="AG201" s="302"/>
      <c r="AH201" s="302"/>
      <c r="AI201" s="302"/>
      <c r="AJ201" s="302"/>
      <c r="AK201" s="302"/>
      <c r="AL201" s="302"/>
      <c r="AM201" s="302"/>
      <c r="AN201" s="302"/>
      <c r="AO201" s="290"/>
      <c r="AP201" s="302"/>
      <c r="AQ201" s="302"/>
      <c r="AR201" s="302"/>
      <c r="AS201" s="302"/>
      <c r="AT201" s="302"/>
      <c r="AU201" s="302"/>
      <c r="AV201" s="302"/>
      <c r="AW201" s="302"/>
      <c r="AX201" s="302"/>
      <c r="AY201" s="302"/>
      <c r="AZ201" s="302"/>
      <c r="BA201" s="302"/>
      <c r="BB201" s="302"/>
      <c r="BC201" s="302"/>
      <c r="BD201" s="302"/>
      <c r="BF201" s="202"/>
    </row>
    <row r="202" spans="1:58" s="25" customFormat="1" ht="15" x14ac:dyDescent="0.25">
      <c r="A202" s="292" t="s">
        <v>1382</v>
      </c>
      <c r="B202" s="301">
        <v>7471</v>
      </c>
      <c r="C202" s="562" t="s">
        <v>421</v>
      </c>
      <c r="D202" s="557"/>
      <c r="E202" s="288">
        <f>IF(Identification!$C$19="OUI",IF(AND($A$9="cpte_CN",$A202="cpte_CN"),SUMIF(CRP!$A$12:$A$412,B202,CRP!$L$12:$L$412),SUMIF(CRP!$B$12:$B$412,B202,CRP!$L$12:$L$412)),0)</f>
        <v>0</v>
      </c>
      <c r="F202" s="288">
        <f t="shared" si="20"/>
        <v>0</v>
      </c>
      <c r="G202" s="288">
        <f t="shared" si="28"/>
        <v>0</v>
      </c>
      <c r="H202" s="302"/>
      <c r="I202" s="302"/>
      <c r="J202" s="302"/>
      <c r="K202" s="302"/>
      <c r="L202" s="302"/>
      <c r="M202" s="302"/>
      <c r="N202" s="302"/>
      <c r="O202" s="302"/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  <c r="Z202" s="302"/>
      <c r="AA202" s="302"/>
      <c r="AB202" s="302"/>
      <c r="AC202" s="302"/>
      <c r="AD202" s="302"/>
      <c r="AE202" s="302"/>
      <c r="AF202" s="302"/>
      <c r="AG202" s="302"/>
      <c r="AH202" s="302"/>
      <c r="AI202" s="302"/>
      <c r="AJ202" s="302"/>
      <c r="AK202" s="302"/>
      <c r="AL202" s="302"/>
      <c r="AM202" s="302"/>
      <c r="AN202" s="302"/>
      <c r="AO202" s="290"/>
      <c r="AP202" s="302"/>
      <c r="AQ202" s="302"/>
      <c r="AR202" s="302"/>
      <c r="AS202" s="302"/>
      <c r="AT202" s="302"/>
      <c r="AU202" s="302"/>
      <c r="AV202" s="302"/>
      <c r="AW202" s="302"/>
      <c r="AX202" s="302"/>
      <c r="AY202" s="302"/>
      <c r="AZ202" s="302"/>
      <c r="BA202" s="302"/>
      <c r="BB202" s="302"/>
      <c r="BC202" s="302"/>
      <c r="BD202" s="302"/>
      <c r="BF202" s="202"/>
    </row>
    <row r="203" spans="1:58" s="25" customFormat="1" ht="15" x14ac:dyDescent="0.25">
      <c r="A203" s="292" t="s">
        <v>1382</v>
      </c>
      <c r="B203" s="301">
        <v>7472</v>
      </c>
      <c r="C203" s="562" t="s">
        <v>422</v>
      </c>
      <c r="D203" s="557"/>
      <c r="E203" s="288">
        <f>IF(Identification!$C$19="OUI",IF(AND($A$9="cpte_CN",$A203="cpte_CN"),SUMIF(CRP!$A$12:$A$412,B203,CRP!$L$12:$L$412),SUMIF(CRP!$B$12:$B$412,B203,CRP!$L$12:$L$412)),0)</f>
        <v>0</v>
      </c>
      <c r="F203" s="288">
        <f t="shared" si="20"/>
        <v>0</v>
      </c>
      <c r="G203" s="288">
        <f t="shared" si="28"/>
        <v>0</v>
      </c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  <c r="AA203" s="290"/>
      <c r="AB203" s="290"/>
      <c r="AC203" s="290"/>
      <c r="AD203" s="290"/>
      <c r="AE203" s="290"/>
      <c r="AF203" s="290"/>
      <c r="AG203" s="290"/>
      <c r="AH203" s="290"/>
      <c r="AI203" s="290"/>
      <c r="AJ203" s="290"/>
      <c r="AK203" s="290"/>
      <c r="AL203" s="290"/>
      <c r="AM203" s="290"/>
      <c r="AN203" s="291">
        <f>IF(AN$254=1,$E203,0)</f>
        <v>0</v>
      </c>
      <c r="AO203" s="290"/>
      <c r="AP203" s="290"/>
      <c r="AQ203" s="290"/>
      <c r="AR203" s="290"/>
      <c r="AS203" s="290"/>
      <c r="AT203" s="290"/>
      <c r="AU203" s="290"/>
      <c r="AV203" s="290"/>
      <c r="AW203" s="290"/>
      <c r="AX203" s="290"/>
      <c r="AY203" s="290"/>
      <c r="AZ203" s="290"/>
      <c r="BA203" s="290"/>
      <c r="BB203" s="290"/>
      <c r="BC203" s="290"/>
      <c r="BD203" s="290"/>
      <c r="BF203" s="202"/>
    </row>
    <row r="204" spans="1:58" s="25" customFormat="1" ht="15" x14ac:dyDescent="0.25">
      <c r="A204" s="292" t="s">
        <v>1382</v>
      </c>
      <c r="B204" s="301">
        <v>74731</v>
      </c>
      <c r="C204" s="562" t="s">
        <v>423</v>
      </c>
      <c r="D204" s="557"/>
      <c r="E204" s="288">
        <f>IF(Identification!$C$19="OUI",IF(AND($A$9="cpte_CN",$A204="cpte_CN"),SUMIF(CRP!$A$12:$A$412,B204,CRP!$L$12:$L$412),SUMIF(CRP!$B$12:$B$412,B204,CRP!$L$12:$L$412)),0)</f>
        <v>0</v>
      </c>
      <c r="F204" s="288">
        <f t="shared" si="20"/>
        <v>0</v>
      </c>
      <c r="G204" s="288">
        <f t="shared" si="28"/>
        <v>0</v>
      </c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  <c r="AA204" s="290"/>
      <c r="AB204" s="290"/>
      <c r="AC204" s="290"/>
      <c r="AD204" s="290"/>
      <c r="AE204" s="290"/>
      <c r="AF204" s="290"/>
      <c r="AG204" s="290"/>
      <c r="AH204" s="290"/>
      <c r="AI204" s="290"/>
      <c r="AJ204" s="290"/>
      <c r="AK204" s="290"/>
      <c r="AL204" s="290"/>
      <c r="AM204" s="290"/>
      <c r="AN204" s="290"/>
      <c r="AO204" s="290"/>
      <c r="AP204" s="290"/>
      <c r="AQ204" s="290"/>
      <c r="AR204" s="290"/>
      <c r="AS204" s="290"/>
      <c r="AT204" s="290"/>
      <c r="AU204" s="290"/>
      <c r="AV204" s="290"/>
      <c r="AW204" s="290"/>
      <c r="AX204" s="290"/>
      <c r="AY204" s="290"/>
      <c r="AZ204" s="290"/>
      <c r="BA204" s="290"/>
      <c r="BB204" s="290"/>
      <c r="BC204" s="290"/>
      <c r="BD204" s="290"/>
      <c r="BF204" s="202"/>
    </row>
    <row r="205" spans="1:58" s="25" customFormat="1" ht="15" x14ac:dyDescent="0.25">
      <c r="A205" s="292" t="s">
        <v>1382</v>
      </c>
      <c r="B205" s="301">
        <v>74732</v>
      </c>
      <c r="C205" s="562" t="s">
        <v>424</v>
      </c>
      <c r="D205" s="557"/>
      <c r="E205" s="288">
        <f>IF(Identification!$C$19="OUI",IF(AND($A$9="cpte_CN",$A205="cpte_CN"),SUMIF(CRP!$A$12:$A$412,B205,CRP!$L$12:$L$412),SUMIF(CRP!$B$12:$B$412,B205,CRP!$L$12:$L$412)),0)</f>
        <v>0</v>
      </c>
      <c r="F205" s="288">
        <f t="shared" ref="F205:F253" si="29">SUM(H205:BD205)</f>
        <v>0</v>
      </c>
      <c r="G205" s="288">
        <f t="shared" si="28"/>
        <v>0</v>
      </c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  <c r="AA205" s="290"/>
      <c r="AB205" s="290"/>
      <c r="AC205" s="290"/>
      <c r="AD205" s="290"/>
      <c r="AE205" s="290"/>
      <c r="AF205" s="290"/>
      <c r="AG205" s="290"/>
      <c r="AH205" s="290"/>
      <c r="AI205" s="290"/>
      <c r="AJ205" s="290"/>
      <c r="AK205" s="290"/>
      <c r="AL205" s="290"/>
      <c r="AM205" s="290"/>
      <c r="AN205" s="290"/>
      <c r="AO205" s="290"/>
      <c r="AP205" s="290"/>
      <c r="AQ205" s="290"/>
      <c r="AR205" s="290"/>
      <c r="AS205" s="290"/>
      <c r="AT205" s="290"/>
      <c r="AU205" s="290"/>
      <c r="AV205" s="290"/>
      <c r="AW205" s="290"/>
      <c r="AX205" s="290"/>
      <c r="AY205" s="290"/>
      <c r="AZ205" s="290"/>
      <c r="BA205" s="290"/>
      <c r="BB205" s="290"/>
      <c r="BC205" s="290"/>
      <c r="BD205" s="290"/>
      <c r="BF205" s="202"/>
    </row>
    <row r="206" spans="1:58" s="25" customFormat="1" ht="15" x14ac:dyDescent="0.25">
      <c r="A206" s="292" t="s">
        <v>1382</v>
      </c>
      <c r="B206" s="301">
        <v>7474</v>
      </c>
      <c r="C206" s="562" t="s">
        <v>425</v>
      </c>
      <c r="D206" s="557"/>
      <c r="E206" s="288">
        <f>IF(Identification!$C$19="OUI",IF(AND($A$9="cpte_CN",$A206="cpte_CN"),SUMIF(CRP!$A$12:$A$412,B206,CRP!$L$12:$L$412),SUMIF(CRP!$B$12:$B$412,B206,CRP!$L$12:$L$412)),0)</f>
        <v>0</v>
      </c>
      <c r="F206" s="288">
        <f t="shared" si="29"/>
        <v>0</v>
      </c>
      <c r="G206" s="288">
        <f t="shared" si="28"/>
        <v>0</v>
      </c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  <c r="AA206" s="302"/>
      <c r="AB206" s="302"/>
      <c r="AC206" s="302"/>
      <c r="AD206" s="302"/>
      <c r="AE206" s="302"/>
      <c r="AF206" s="302"/>
      <c r="AG206" s="302"/>
      <c r="AH206" s="302"/>
      <c r="AI206" s="302"/>
      <c r="AJ206" s="302"/>
      <c r="AK206" s="302"/>
      <c r="AL206" s="302"/>
      <c r="AM206" s="302"/>
      <c r="AN206" s="302"/>
      <c r="AO206" s="290"/>
      <c r="AP206" s="302"/>
      <c r="AQ206" s="302"/>
      <c r="AR206" s="302"/>
      <c r="AS206" s="302"/>
      <c r="AT206" s="302"/>
      <c r="AU206" s="302"/>
      <c r="AV206" s="302"/>
      <c r="AW206" s="302"/>
      <c r="AX206" s="302"/>
      <c r="AY206" s="302"/>
      <c r="AZ206" s="302"/>
      <c r="BA206" s="302"/>
      <c r="BB206" s="302"/>
      <c r="BC206" s="302"/>
      <c r="BD206" s="302"/>
      <c r="BF206" s="202"/>
    </row>
    <row r="207" spans="1:58" s="25" customFormat="1" ht="15" x14ac:dyDescent="0.25">
      <c r="A207" s="292" t="s">
        <v>1382</v>
      </c>
      <c r="B207" s="301">
        <v>7475</v>
      </c>
      <c r="C207" s="562" t="s">
        <v>426</v>
      </c>
      <c r="D207" s="557"/>
      <c r="E207" s="288">
        <f>IF(Identification!$C$19="OUI",IF(AND($A$9="cpte_CN",$A207="cpte_CN"),SUMIF(CRP!$A$12:$A$412,B207,CRP!$L$12:$L$412),SUMIF(CRP!$B$12:$B$412,B207,CRP!$L$12:$L$412)),0)</f>
        <v>0</v>
      </c>
      <c r="F207" s="288">
        <f t="shared" si="29"/>
        <v>0</v>
      </c>
      <c r="G207" s="288">
        <f t="shared" si="28"/>
        <v>0</v>
      </c>
      <c r="H207" s="302"/>
      <c r="I207" s="302"/>
      <c r="J207" s="302"/>
      <c r="K207" s="302"/>
      <c r="L207" s="302"/>
      <c r="M207" s="302"/>
      <c r="N207" s="302"/>
      <c r="O207" s="302"/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  <c r="AA207" s="302"/>
      <c r="AB207" s="302"/>
      <c r="AC207" s="302"/>
      <c r="AD207" s="302"/>
      <c r="AE207" s="302"/>
      <c r="AF207" s="302"/>
      <c r="AG207" s="302"/>
      <c r="AH207" s="302"/>
      <c r="AI207" s="302"/>
      <c r="AJ207" s="302"/>
      <c r="AK207" s="302"/>
      <c r="AL207" s="302"/>
      <c r="AM207" s="302"/>
      <c r="AN207" s="302"/>
      <c r="AO207" s="290"/>
      <c r="AP207" s="302"/>
      <c r="AQ207" s="302"/>
      <c r="AR207" s="302"/>
      <c r="AS207" s="302"/>
      <c r="AT207" s="302"/>
      <c r="AU207" s="302"/>
      <c r="AV207" s="302"/>
      <c r="AW207" s="302"/>
      <c r="AX207" s="302"/>
      <c r="AY207" s="302"/>
      <c r="AZ207" s="302"/>
      <c r="BA207" s="302"/>
      <c r="BB207" s="302"/>
      <c r="BC207" s="302"/>
      <c r="BD207" s="302"/>
      <c r="BF207" s="202"/>
    </row>
    <row r="208" spans="1:58" s="25" customFormat="1" ht="15" x14ac:dyDescent="0.25">
      <c r="A208" s="292" t="s">
        <v>1382</v>
      </c>
      <c r="B208" s="301">
        <v>7476</v>
      </c>
      <c r="C208" s="562" t="s">
        <v>427</v>
      </c>
      <c r="D208" s="557"/>
      <c r="E208" s="288">
        <f>IF(Identification!$C$19="OUI",IF(AND($A$9="cpte_CN",$A208="cpte_CN"),SUMIF(CRP!$A$12:$A$412,B208,CRP!$L$12:$L$412),SUMIF(CRP!$B$12:$B$412,B208,CRP!$L$12:$L$412)),0)</f>
        <v>0</v>
      </c>
      <c r="F208" s="288">
        <f t="shared" si="29"/>
        <v>0</v>
      </c>
      <c r="G208" s="288">
        <f t="shared" si="28"/>
        <v>0</v>
      </c>
      <c r="H208" s="302"/>
      <c r="I208" s="302"/>
      <c r="J208" s="302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  <c r="AA208" s="302"/>
      <c r="AB208" s="302"/>
      <c r="AC208" s="302"/>
      <c r="AD208" s="302"/>
      <c r="AE208" s="302"/>
      <c r="AF208" s="302"/>
      <c r="AG208" s="302"/>
      <c r="AH208" s="302"/>
      <c r="AI208" s="302"/>
      <c r="AJ208" s="302"/>
      <c r="AK208" s="302"/>
      <c r="AL208" s="302"/>
      <c r="AM208" s="302"/>
      <c r="AN208" s="302"/>
      <c r="AO208" s="290"/>
      <c r="AP208" s="302"/>
      <c r="AQ208" s="302"/>
      <c r="AR208" s="302"/>
      <c r="AS208" s="302"/>
      <c r="AT208" s="302"/>
      <c r="AU208" s="302"/>
      <c r="AV208" s="302"/>
      <c r="AW208" s="302"/>
      <c r="AX208" s="302"/>
      <c r="AY208" s="302"/>
      <c r="AZ208" s="302"/>
      <c r="BA208" s="302"/>
      <c r="BB208" s="302"/>
      <c r="BC208" s="302"/>
      <c r="BD208" s="302"/>
      <c r="BF208" s="202"/>
    </row>
    <row r="209" spans="1:58" s="25" customFormat="1" ht="15" x14ac:dyDescent="0.25">
      <c r="A209" s="292" t="s">
        <v>1382</v>
      </c>
      <c r="B209" s="301">
        <v>7477</v>
      </c>
      <c r="C209" s="562" t="s">
        <v>428</v>
      </c>
      <c r="D209" s="557"/>
      <c r="E209" s="288">
        <f>IF(Identification!$C$19="OUI",IF(AND($A$9="cpte_CN",$A209="cpte_CN"),SUMIF(CRP!$A$12:$A$412,B209,CRP!$L$12:$L$412),SUMIF(CRP!$B$12:$B$412,B209,CRP!$L$12:$L$412)),0)</f>
        <v>0</v>
      </c>
      <c r="F209" s="288">
        <f t="shared" si="29"/>
        <v>0</v>
      </c>
      <c r="G209" s="288">
        <f t="shared" si="28"/>
        <v>0</v>
      </c>
      <c r="H209" s="302"/>
      <c r="I209" s="302"/>
      <c r="J209" s="302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  <c r="AA209" s="302"/>
      <c r="AB209" s="302"/>
      <c r="AC209" s="302"/>
      <c r="AD209" s="302"/>
      <c r="AE209" s="302"/>
      <c r="AF209" s="302"/>
      <c r="AG209" s="302"/>
      <c r="AH209" s="302"/>
      <c r="AI209" s="302"/>
      <c r="AJ209" s="302"/>
      <c r="AK209" s="302"/>
      <c r="AL209" s="302"/>
      <c r="AM209" s="302"/>
      <c r="AN209" s="302"/>
      <c r="AO209" s="290"/>
      <c r="AP209" s="290"/>
      <c r="AQ209" s="302"/>
      <c r="AR209" s="302"/>
      <c r="AS209" s="302"/>
      <c r="AT209" s="302"/>
      <c r="AU209" s="302"/>
      <c r="AV209" s="302"/>
      <c r="AW209" s="302"/>
      <c r="AX209" s="302"/>
      <c r="AY209" s="302"/>
      <c r="AZ209" s="302"/>
      <c r="BA209" s="302"/>
      <c r="BB209" s="302"/>
      <c r="BC209" s="302"/>
      <c r="BD209" s="302"/>
      <c r="BF209" s="202"/>
    </row>
    <row r="210" spans="1:58" s="25" customFormat="1" ht="15" x14ac:dyDescent="0.25">
      <c r="A210" s="292" t="s">
        <v>1382</v>
      </c>
      <c r="B210" s="301">
        <v>7483</v>
      </c>
      <c r="C210" s="562" t="s">
        <v>429</v>
      </c>
      <c r="D210" s="557"/>
      <c r="E210" s="288">
        <f>IF(Identification!$C$19="OUI",IF(AND($A$9="cpte_CN",$A210="cpte_CN"),SUMIF(CRP!$A$12:$A$412,B210,CRP!$L$12:$L$412),SUMIF(CRP!$B$12:$B$412,B210,CRP!$L$12:$L$412)),0)</f>
        <v>0</v>
      </c>
      <c r="F210" s="288">
        <f t="shared" si="29"/>
        <v>0</v>
      </c>
      <c r="G210" s="288">
        <f t="shared" si="28"/>
        <v>0</v>
      </c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  <c r="AA210" s="290"/>
      <c r="AB210" s="290"/>
      <c r="AC210" s="290"/>
      <c r="AD210" s="290"/>
      <c r="AE210" s="290"/>
      <c r="AF210" s="290"/>
      <c r="AG210" s="290"/>
      <c r="AH210" s="290"/>
      <c r="AI210" s="290"/>
      <c r="AJ210" s="290"/>
      <c r="AK210" s="290"/>
      <c r="AL210" s="290"/>
      <c r="AM210" s="290"/>
      <c r="AN210" s="290"/>
      <c r="AO210" s="290"/>
      <c r="AP210" s="290"/>
      <c r="AQ210" s="290"/>
      <c r="AR210" s="290"/>
      <c r="AS210" s="290"/>
      <c r="AT210" s="290"/>
      <c r="AU210" s="290"/>
      <c r="AV210" s="290"/>
      <c r="AW210" s="290"/>
      <c r="AX210" s="290"/>
      <c r="AY210" s="290"/>
      <c r="AZ210" s="290"/>
      <c r="BA210" s="290"/>
      <c r="BB210" s="290"/>
      <c r="BC210" s="290"/>
      <c r="BD210" s="290"/>
      <c r="BF210" s="202"/>
    </row>
    <row r="211" spans="1:58" s="25" customFormat="1" ht="15" x14ac:dyDescent="0.25">
      <c r="A211" s="292" t="s">
        <v>1382</v>
      </c>
      <c r="B211" s="301">
        <v>7484</v>
      </c>
      <c r="C211" s="562" t="s">
        <v>430</v>
      </c>
      <c r="D211" s="557"/>
      <c r="E211" s="288">
        <f>IF(Identification!$C$19="OUI",IF(AND($A$9="cpte_CN",$A211="cpte_CN"),SUMIF(CRP!$A$12:$A$412,B211,CRP!$L$12:$L$412),SUMIF(CRP!$B$12:$B$412,B211,CRP!$L$12:$L$412)),0)</f>
        <v>0</v>
      </c>
      <c r="F211" s="288">
        <f t="shared" si="29"/>
        <v>0</v>
      </c>
      <c r="G211" s="288">
        <f t="shared" si="28"/>
        <v>0</v>
      </c>
      <c r="H211" s="302"/>
      <c r="I211" s="302"/>
      <c r="J211" s="302"/>
      <c r="K211" s="302"/>
      <c r="L211" s="302"/>
      <c r="M211" s="302"/>
      <c r="N211" s="302"/>
      <c r="O211" s="302"/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  <c r="Z211" s="302"/>
      <c r="AA211" s="302"/>
      <c r="AB211" s="302"/>
      <c r="AC211" s="302"/>
      <c r="AD211" s="302"/>
      <c r="AE211" s="302"/>
      <c r="AF211" s="302"/>
      <c r="AG211" s="302"/>
      <c r="AH211" s="302"/>
      <c r="AI211" s="302"/>
      <c r="AJ211" s="302"/>
      <c r="AK211" s="302"/>
      <c r="AL211" s="302"/>
      <c r="AM211" s="302"/>
      <c r="AN211" s="302"/>
      <c r="AO211" s="290"/>
      <c r="AP211" s="302"/>
      <c r="AQ211" s="302"/>
      <c r="AR211" s="302"/>
      <c r="AS211" s="302"/>
      <c r="AT211" s="302"/>
      <c r="AU211" s="302"/>
      <c r="AV211" s="302"/>
      <c r="AW211" s="302"/>
      <c r="AX211" s="302"/>
      <c r="AY211" s="302"/>
      <c r="AZ211" s="302"/>
      <c r="BA211" s="302"/>
      <c r="BB211" s="302"/>
      <c r="BC211" s="302"/>
      <c r="BD211" s="302"/>
      <c r="BF211" s="202"/>
    </row>
    <row r="212" spans="1:58" s="25" customFormat="1" ht="15" x14ac:dyDescent="0.25">
      <c r="A212" s="292" t="s">
        <v>1382</v>
      </c>
      <c r="B212" s="301">
        <v>7488</v>
      </c>
      <c r="C212" s="562" t="s">
        <v>431</v>
      </c>
      <c r="D212" s="557"/>
      <c r="E212" s="288">
        <f>IF(Identification!$C$19="OUI",IF(AND($A$9="cpte_CN",$A212="cpte_CN"),SUMIF(CRP!$A$12:$A$412,B212,CRP!$L$12:$L$412),SUMIF(CRP!$B$12:$B$412,B212,CRP!$L$12:$L$412)),0)</f>
        <v>0</v>
      </c>
      <c r="F212" s="288">
        <f t="shared" si="29"/>
        <v>0</v>
      </c>
      <c r="G212" s="288">
        <f t="shared" si="28"/>
        <v>0</v>
      </c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B212" s="302"/>
      <c r="AC212" s="302"/>
      <c r="AD212" s="302"/>
      <c r="AE212" s="302"/>
      <c r="AF212" s="302"/>
      <c r="AG212" s="302"/>
      <c r="AH212" s="302"/>
      <c r="AI212" s="302"/>
      <c r="AJ212" s="302"/>
      <c r="AK212" s="302"/>
      <c r="AL212" s="302"/>
      <c r="AM212" s="302"/>
      <c r="AN212" s="302"/>
      <c r="AO212" s="290"/>
      <c r="AP212" s="302"/>
      <c r="AQ212" s="302"/>
      <c r="AR212" s="302"/>
      <c r="AS212" s="302"/>
      <c r="AT212" s="302"/>
      <c r="AU212" s="302"/>
      <c r="AV212" s="302"/>
      <c r="AW212" s="302"/>
      <c r="AX212" s="302"/>
      <c r="AY212" s="302"/>
      <c r="AZ212" s="302"/>
      <c r="BA212" s="302"/>
      <c r="BB212" s="302"/>
      <c r="BC212" s="302"/>
      <c r="BD212" s="302"/>
      <c r="BF212" s="202"/>
    </row>
    <row r="213" spans="1:58" s="25" customFormat="1" ht="24.75" customHeight="1" x14ac:dyDescent="0.25">
      <c r="A213" s="292" t="s">
        <v>1382</v>
      </c>
      <c r="B213" s="301">
        <v>751</v>
      </c>
      <c r="C213" s="562" t="s">
        <v>434</v>
      </c>
      <c r="D213" s="557"/>
      <c r="E213" s="288">
        <f>IF(Identification!$C$19="OUI",IF(AND($A$9="cpte_CN",$A213="cpte_CN"),SUMIF(CRP!$A$12:$A$412,B213,CRP!$L$12:$L$412),SUMIF(CRP!$B$12:$B$412,B213,CRP!$L$12:$L$412)),0)</f>
        <v>0</v>
      </c>
      <c r="F213" s="288">
        <f t="shared" si="29"/>
        <v>0</v>
      </c>
      <c r="G213" s="288">
        <f t="shared" si="28"/>
        <v>0</v>
      </c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  <c r="AA213" s="290"/>
      <c r="AB213" s="290"/>
      <c r="AC213" s="290"/>
      <c r="AD213" s="290"/>
      <c r="AE213" s="290"/>
      <c r="AF213" s="290"/>
      <c r="AG213" s="290"/>
      <c r="AH213" s="290"/>
      <c r="AI213" s="290"/>
      <c r="AJ213" s="290"/>
      <c r="AK213" s="290"/>
      <c r="AL213" s="290"/>
      <c r="AM213" s="290"/>
      <c r="AN213" s="290"/>
      <c r="AO213" s="290"/>
      <c r="AP213" s="290"/>
      <c r="AQ213" s="290"/>
      <c r="AR213" s="290"/>
      <c r="AS213" s="290"/>
      <c r="AT213" s="290"/>
      <c r="AU213" s="290"/>
      <c r="AV213" s="290"/>
      <c r="AW213" s="290"/>
      <c r="AX213" s="290"/>
      <c r="AY213" s="290"/>
      <c r="AZ213" s="290"/>
      <c r="BA213" s="290"/>
      <c r="BB213" s="290"/>
      <c r="BC213" s="290"/>
      <c r="BD213" s="290"/>
      <c r="BF213" s="202"/>
    </row>
    <row r="214" spans="1:58" s="25" customFormat="1" ht="15" x14ac:dyDescent="0.25">
      <c r="A214" s="292" t="s">
        <v>1382</v>
      </c>
      <c r="B214" s="301">
        <v>752</v>
      </c>
      <c r="C214" s="562" t="s">
        <v>435</v>
      </c>
      <c r="D214" s="557"/>
      <c r="E214" s="288">
        <f>IF(Identification!$C$19="OUI",IF(AND($A$9="cpte_CN",$A214="cpte_CN"),SUMIF(CRP!$A$12:$A$412,B214,CRP!$L$12:$L$412),SUMIF(CRP!$B$12:$B$412,B214,CRP!$L$12:$L$412)),0)</f>
        <v>0</v>
      </c>
      <c r="F214" s="288">
        <f t="shared" si="29"/>
        <v>0</v>
      </c>
      <c r="G214" s="288">
        <f t="shared" si="28"/>
        <v>0</v>
      </c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  <c r="AA214" s="290"/>
      <c r="AB214" s="290"/>
      <c r="AC214" s="290"/>
      <c r="AD214" s="290"/>
      <c r="AE214" s="290"/>
      <c r="AF214" s="290"/>
      <c r="AG214" s="290"/>
      <c r="AH214" s="290"/>
      <c r="AI214" s="290"/>
      <c r="AJ214" s="290"/>
      <c r="AK214" s="290"/>
      <c r="AL214" s="290"/>
      <c r="AM214" s="290"/>
      <c r="AN214" s="290"/>
      <c r="AO214" s="290"/>
      <c r="AP214" s="290"/>
      <c r="AQ214" s="290"/>
      <c r="AR214" s="290"/>
      <c r="AS214" s="290"/>
      <c r="AT214" s="290"/>
      <c r="AU214" s="290"/>
      <c r="AV214" s="290"/>
      <c r="AW214" s="290"/>
      <c r="AX214" s="290"/>
      <c r="AY214" s="290"/>
      <c r="AZ214" s="290"/>
      <c r="BA214" s="290"/>
      <c r="BB214" s="290"/>
      <c r="BC214" s="290"/>
      <c r="BD214" s="290"/>
      <c r="BF214" s="202"/>
    </row>
    <row r="215" spans="1:58" s="25" customFormat="1" ht="15" x14ac:dyDescent="0.25">
      <c r="A215" s="292" t="s">
        <v>1382</v>
      </c>
      <c r="B215" s="301">
        <v>753</v>
      </c>
      <c r="C215" s="562" t="s">
        <v>436</v>
      </c>
      <c r="D215" s="557"/>
      <c r="E215" s="288">
        <f>IF(Identification!$C$19="OUI",IF(AND($A$9="cpte_CN",$A215="cpte_CN"),SUMIF(CRP!$A$12:$A$412,B215,CRP!$L$12:$L$412),SUMIF(CRP!$B$12:$B$412,B215,CRP!$L$12:$L$412)),0)</f>
        <v>0</v>
      </c>
      <c r="F215" s="288">
        <f t="shared" si="29"/>
        <v>0</v>
      </c>
      <c r="G215" s="288">
        <f t="shared" si="28"/>
        <v>0</v>
      </c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  <c r="AA215" s="290"/>
      <c r="AB215" s="290"/>
      <c r="AC215" s="290"/>
      <c r="AD215" s="290"/>
      <c r="AE215" s="290"/>
      <c r="AF215" s="290"/>
      <c r="AG215" s="290"/>
      <c r="AH215" s="290"/>
      <c r="AI215" s="290"/>
      <c r="AJ215" s="290"/>
      <c r="AK215" s="290"/>
      <c r="AL215" s="290"/>
      <c r="AM215" s="290"/>
      <c r="AN215" s="290"/>
      <c r="AO215" s="290"/>
      <c r="AP215" s="290"/>
      <c r="AQ215" s="290"/>
      <c r="AR215" s="290"/>
      <c r="AS215" s="290"/>
      <c r="AT215" s="290"/>
      <c r="AU215" s="290"/>
      <c r="AV215" s="290"/>
      <c r="AW215" s="290"/>
      <c r="AX215" s="290"/>
      <c r="AY215" s="290"/>
      <c r="AZ215" s="290"/>
      <c r="BA215" s="290"/>
      <c r="BB215" s="290"/>
      <c r="BC215" s="290"/>
      <c r="BD215" s="290"/>
      <c r="BF215" s="202"/>
    </row>
    <row r="216" spans="1:58" s="25" customFormat="1" ht="15" x14ac:dyDescent="0.25">
      <c r="A216" s="292" t="s">
        <v>1382</v>
      </c>
      <c r="B216" s="301">
        <v>7541</v>
      </c>
      <c r="C216" s="562" t="s">
        <v>437</v>
      </c>
      <c r="D216" s="557"/>
      <c r="E216" s="288">
        <f>IF(Identification!$C$19="OUI",IF(AND($A$9="cpte_CN",$A216="cpte_CN"),SUMIF(CRP!$A$12:$A$412,B216,CRP!$L$12:$L$412),SUMIF(CRP!$B$12:$B$412,B216,CRP!$L$12:$L$412)),0)</f>
        <v>0</v>
      </c>
      <c r="F216" s="288">
        <f t="shared" si="29"/>
        <v>0</v>
      </c>
      <c r="G216" s="288">
        <f t="shared" si="28"/>
        <v>0</v>
      </c>
      <c r="H216" s="302"/>
      <c r="I216" s="302"/>
      <c r="J216" s="302"/>
      <c r="K216" s="302"/>
      <c r="L216" s="302"/>
      <c r="M216" s="302"/>
      <c r="N216" s="302"/>
      <c r="O216" s="302"/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  <c r="Z216" s="302"/>
      <c r="AA216" s="302"/>
      <c r="AB216" s="302"/>
      <c r="AC216" s="302"/>
      <c r="AD216" s="302"/>
      <c r="AE216" s="302"/>
      <c r="AF216" s="302"/>
      <c r="AG216" s="302"/>
      <c r="AH216" s="302"/>
      <c r="AI216" s="302"/>
      <c r="AJ216" s="302"/>
      <c r="AK216" s="302"/>
      <c r="AL216" s="302"/>
      <c r="AM216" s="302"/>
      <c r="AN216" s="302"/>
      <c r="AO216" s="290"/>
      <c r="AP216" s="302"/>
      <c r="AQ216" s="302"/>
      <c r="AR216" s="302"/>
      <c r="AS216" s="302"/>
      <c r="AT216" s="302"/>
      <c r="AU216" s="302"/>
      <c r="AV216" s="302"/>
      <c r="AW216" s="302"/>
      <c r="AX216" s="302"/>
      <c r="AY216" s="302"/>
      <c r="AZ216" s="302"/>
      <c r="BA216" s="302"/>
      <c r="BB216" s="302"/>
      <c r="BC216" s="302"/>
      <c r="BD216" s="302"/>
      <c r="BF216" s="202"/>
    </row>
    <row r="217" spans="1:58" s="25" customFormat="1" ht="15" x14ac:dyDescent="0.25">
      <c r="A217" s="292" t="s">
        <v>1382</v>
      </c>
      <c r="B217" s="301">
        <v>7542</v>
      </c>
      <c r="C217" s="562" t="s">
        <v>438</v>
      </c>
      <c r="D217" s="557"/>
      <c r="E217" s="288">
        <f>IF(Identification!$C$19="OUI",IF(AND($A$9="cpte_CN",$A217="cpte_CN"),SUMIF(CRP!$A$12:$A$412,B217,CRP!$L$12:$L$412),SUMIF(CRP!$B$12:$B$412,B217,CRP!$L$12:$L$412)),0)</f>
        <v>0</v>
      </c>
      <c r="F217" s="288">
        <f t="shared" si="29"/>
        <v>0</v>
      </c>
      <c r="G217" s="288">
        <f t="shared" si="28"/>
        <v>0</v>
      </c>
      <c r="H217" s="302"/>
      <c r="I217" s="302"/>
      <c r="J217" s="302"/>
      <c r="K217" s="302"/>
      <c r="L217" s="302"/>
      <c r="M217" s="302"/>
      <c r="N217" s="302"/>
      <c r="O217" s="302"/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  <c r="Z217" s="302"/>
      <c r="AA217" s="302"/>
      <c r="AB217" s="302"/>
      <c r="AC217" s="302"/>
      <c r="AD217" s="302"/>
      <c r="AE217" s="302"/>
      <c r="AF217" s="302"/>
      <c r="AG217" s="302"/>
      <c r="AH217" s="302"/>
      <c r="AI217" s="302"/>
      <c r="AJ217" s="302"/>
      <c r="AK217" s="302"/>
      <c r="AL217" s="302"/>
      <c r="AM217" s="302"/>
      <c r="AN217" s="302"/>
      <c r="AO217" s="290"/>
      <c r="AP217" s="302"/>
      <c r="AQ217" s="302"/>
      <c r="AR217" s="302"/>
      <c r="AS217" s="302"/>
      <c r="AT217" s="302"/>
      <c r="AU217" s="302"/>
      <c r="AV217" s="302"/>
      <c r="AW217" s="302"/>
      <c r="AX217" s="302"/>
      <c r="AY217" s="302"/>
      <c r="AZ217" s="302"/>
      <c r="BA217" s="302"/>
      <c r="BB217" s="302"/>
      <c r="BC217" s="302"/>
      <c r="BD217" s="302"/>
      <c r="BF217" s="202"/>
    </row>
    <row r="218" spans="1:58" s="25" customFormat="1" ht="15" x14ac:dyDescent="0.25">
      <c r="A218" s="292" t="s">
        <v>1382</v>
      </c>
      <c r="B218" s="301">
        <v>7543</v>
      </c>
      <c r="C218" s="562" t="s">
        <v>439</v>
      </c>
      <c r="D218" s="557"/>
      <c r="E218" s="288">
        <f>IF(Identification!$C$19="OUI",IF(AND($A$9="cpte_CN",$A218="cpte_CN"),SUMIF(CRP!$A$12:$A$412,B218,CRP!$L$12:$L$412),SUMIF(CRP!$B$12:$B$412,B218,CRP!$L$12:$L$412)),0)</f>
        <v>0</v>
      </c>
      <c r="F218" s="288">
        <f t="shared" si="29"/>
        <v>0</v>
      </c>
      <c r="G218" s="288">
        <f t="shared" si="28"/>
        <v>0</v>
      </c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  <c r="AA218" s="302"/>
      <c r="AB218" s="302"/>
      <c r="AC218" s="302"/>
      <c r="AD218" s="302"/>
      <c r="AE218" s="302"/>
      <c r="AF218" s="302"/>
      <c r="AG218" s="302"/>
      <c r="AH218" s="302"/>
      <c r="AI218" s="302"/>
      <c r="AJ218" s="302"/>
      <c r="AK218" s="302"/>
      <c r="AL218" s="302"/>
      <c r="AM218" s="302"/>
      <c r="AN218" s="302"/>
      <c r="AO218" s="290"/>
      <c r="AP218" s="302"/>
      <c r="AQ218" s="302"/>
      <c r="AR218" s="302"/>
      <c r="AS218" s="302"/>
      <c r="AT218" s="302"/>
      <c r="AU218" s="302"/>
      <c r="AV218" s="302"/>
      <c r="AW218" s="302"/>
      <c r="AX218" s="302"/>
      <c r="AY218" s="302"/>
      <c r="AZ218" s="302"/>
      <c r="BA218" s="302"/>
      <c r="BB218" s="302"/>
      <c r="BC218" s="302"/>
      <c r="BD218" s="302"/>
      <c r="BF218" s="202"/>
    </row>
    <row r="219" spans="1:58" s="25" customFormat="1" ht="15" x14ac:dyDescent="0.25">
      <c r="A219" s="292" t="s">
        <v>1382</v>
      </c>
      <c r="B219" s="301">
        <v>7544</v>
      </c>
      <c r="C219" s="562" t="s">
        <v>440</v>
      </c>
      <c r="D219" s="557"/>
      <c r="E219" s="288">
        <f>IF(Identification!$C$19="OUI",IF(AND($A$9="cpte_CN",$A219="cpte_CN"),SUMIF(CRP!$A$12:$A$412,B219,CRP!$L$12:$L$412),SUMIF(CRP!$B$12:$B$412,B219,CRP!$L$12:$L$412)),0)</f>
        <v>0</v>
      </c>
      <c r="F219" s="288">
        <f t="shared" si="29"/>
        <v>0</v>
      </c>
      <c r="G219" s="288">
        <f t="shared" si="28"/>
        <v>0</v>
      </c>
      <c r="H219" s="302"/>
      <c r="I219" s="302"/>
      <c r="J219" s="302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2"/>
      <c r="AA219" s="302"/>
      <c r="AB219" s="302"/>
      <c r="AC219" s="302"/>
      <c r="AD219" s="302"/>
      <c r="AE219" s="302"/>
      <c r="AF219" s="302"/>
      <c r="AG219" s="302"/>
      <c r="AH219" s="302"/>
      <c r="AI219" s="302"/>
      <c r="AJ219" s="302"/>
      <c r="AK219" s="302"/>
      <c r="AL219" s="302"/>
      <c r="AM219" s="302"/>
      <c r="AN219" s="302"/>
      <c r="AO219" s="290"/>
      <c r="AP219" s="302"/>
      <c r="AQ219" s="302"/>
      <c r="AR219" s="302"/>
      <c r="AS219" s="302"/>
      <c r="AT219" s="302"/>
      <c r="AU219" s="302"/>
      <c r="AV219" s="302"/>
      <c r="AW219" s="302"/>
      <c r="AX219" s="302"/>
      <c r="AY219" s="302"/>
      <c r="AZ219" s="302"/>
      <c r="BA219" s="302"/>
      <c r="BB219" s="302"/>
      <c r="BC219" s="302"/>
      <c r="BD219" s="302"/>
      <c r="BF219" s="202"/>
    </row>
    <row r="220" spans="1:58" s="25" customFormat="1" ht="15" x14ac:dyDescent="0.25">
      <c r="A220" s="292" t="s">
        <v>1382</v>
      </c>
      <c r="B220" s="301">
        <v>7548</v>
      </c>
      <c r="C220" s="562" t="s">
        <v>441</v>
      </c>
      <c r="D220" s="557"/>
      <c r="E220" s="288">
        <f>IF(Identification!$C$19="OUI",IF(AND($A$9="cpte_CN",$A220="cpte_CN"),SUMIF(CRP!$A$12:$A$412,B220,CRP!$L$12:$L$412),SUMIF(CRP!$B$12:$B$412,B220,CRP!$L$12:$L$412)),0)</f>
        <v>0</v>
      </c>
      <c r="F220" s="288">
        <f t="shared" si="29"/>
        <v>0</v>
      </c>
      <c r="G220" s="288">
        <f t="shared" si="28"/>
        <v>0</v>
      </c>
      <c r="H220" s="302"/>
      <c r="I220" s="302"/>
      <c r="J220" s="302"/>
      <c r="K220" s="302"/>
      <c r="L220" s="302"/>
      <c r="M220" s="302"/>
      <c r="N220" s="302"/>
      <c r="O220" s="302"/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  <c r="AA220" s="302"/>
      <c r="AB220" s="302"/>
      <c r="AC220" s="302"/>
      <c r="AD220" s="302"/>
      <c r="AE220" s="302"/>
      <c r="AF220" s="302"/>
      <c r="AG220" s="302"/>
      <c r="AH220" s="302"/>
      <c r="AI220" s="302"/>
      <c r="AJ220" s="302"/>
      <c r="AK220" s="302"/>
      <c r="AL220" s="302"/>
      <c r="AM220" s="302"/>
      <c r="AN220" s="302"/>
      <c r="AO220" s="290"/>
      <c r="AP220" s="302"/>
      <c r="AQ220" s="302"/>
      <c r="AR220" s="302"/>
      <c r="AS220" s="302"/>
      <c r="AT220" s="302"/>
      <c r="AU220" s="302"/>
      <c r="AV220" s="302"/>
      <c r="AW220" s="302"/>
      <c r="AX220" s="302"/>
      <c r="AY220" s="302"/>
      <c r="AZ220" s="302"/>
      <c r="BA220" s="302"/>
      <c r="BB220" s="302"/>
      <c r="BC220" s="302"/>
      <c r="BD220" s="302"/>
      <c r="BF220" s="202"/>
    </row>
    <row r="221" spans="1:58" s="25" customFormat="1" ht="15" x14ac:dyDescent="0.25">
      <c r="A221" s="292" t="s">
        <v>1382</v>
      </c>
      <c r="B221" s="301">
        <v>755</v>
      </c>
      <c r="C221" s="562" t="s">
        <v>442</v>
      </c>
      <c r="D221" s="557"/>
      <c r="E221" s="288">
        <f>IF(Identification!$C$19="OUI",IF(AND($A$9="cpte_CN",$A221="cpte_CN"),SUMIF(CRP!$A$12:$A$412,B221,CRP!$L$12:$L$412),SUMIF(CRP!$B$12:$B$412,B221,CRP!$L$12:$L$412)),0)</f>
        <v>0</v>
      </c>
      <c r="F221" s="288">
        <f t="shared" si="29"/>
        <v>0</v>
      </c>
      <c r="G221" s="288">
        <f t="shared" si="28"/>
        <v>0</v>
      </c>
      <c r="H221" s="302"/>
      <c r="I221" s="302"/>
      <c r="J221" s="302"/>
      <c r="K221" s="302"/>
      <c r="L221" s="302"/>
      <c r="M221" s="302"/>
      <c r="N221" s="302"/>
      <c r="O221" s="302"/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  <c r="Z221" s="302"/>
      <c r="AA221" s="302"/>
      <c r="AB221" s="302"/>
      <c r="AC221" s="302"/>
      <c r="AD221" s="302"/>
      <c r="AE221" s="302"/>
      <c r="AF221" s="302"/>
      <c r="AG221" s="302"/>
      <c r="AH221" s="302"/>
      <c r="AI221" s="302"/>
      <c r="AJ221" s="302"/>
      <c r="AK221" s="302"/>
      <c r="AL221" s="302"/>
      <c r="AM221" s="302"/>
      <c r="AN221" s="302"/>
      <c r="AO221" s="290"/>
      <c r="AP221" s="302"/>
      <c r="AQ221" s="302"/>
      <c r="AR221" s="302"/>
      <c r="AS221" s="302"/>
      <c r="AT221" s="302"/>
      <c r="AU221" s="302"/>
      <c r="AV221" s="302"/>
      <c r="AW221" s="302"/>
      <c r="AX221" s="302"/>
      <c r="AY221" s="302"/>
      <c r="AZ221" s="302"/>
      <c r="BA221" s="302"/>
      <c r="BB221" s="302"/>
      <c r="BC221" s="302"/>
      <c r="BD221" s="302"/>
      <c r="BF221" s="202"/>
    </row>
    <row r="222" spans="1:58" s="25" customFormat="1" ht="15" x14ac:dyDescent="0.25">
      <c r="A222" s="292" t="s">
        <v>1382</v>
      </c>
      <c r="B222" s="301">
        <v>756</v>
      </c>
      <c r="C222" s="562" t="s">
        <v>443</v>
      </c>
      <c r="D222" s="557"/>
      <c r="E222" s="288">
        <f>IF(Identification!$C$19="OUI",IF(AND($A$9="cpte_CN",$A222="cpte_CN"),SUMIF(CRP!$A$12:$A$412,B222,CRP!$L$12:$L$412),SUMIF(CRP!$B$12:$B$412,B222,CRP!$L$12:$L$412)),0)</f>
        <v>0</v>
      </c>
      <c r="F222" s="288">
        <f t="shared" si="29"/>
        <v>0</v>
      </c>
      <c r="G222" s="288">
        <f t="shared" si="28"/>
        <v>0</v>
      </c>
      <c r="H222" s="302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  <c r="AA222" s="302"/>
      <c r="AB222" s="302"/>
      <c r="AC222" s="302"/>
      <c r="AD222" s="302"/>
      <c r="AE222" s="302"/>
      <c r="AF222" s="302"/>
      <c r="AG222" s="302"/>
      <c r="AH222" s="302"/>
      <c r="AI222" s="302"/>
      <c r="AJ222" s="302"/>
      <c r="AK222" s="302"/>
      <c r="AL222" s="302"/>
      <c r="AM222" s="302"/>
      <c r="AN222" s="302"/>
      <c r="AO222" s="290"/>
      <c r="AP222" s="302"/>
      <c r="AQ222" s="302"/>
      <c r="AR222" s="302"/>
      <c r="AS222" s="302"/>
      <c r="AT222" s="302"/>
      <c r="AU222" s="302"/>
      <c r="AV222" s="302"/>
      <c r="AW222" s="302"/>
      <c r="AX222" s="302"/>
      <c r="AY222" s="302"/>
      <c r="AZ222" s="302"/>
      <c r="BA222" s="302"/>
      <c r="BB222" s="302"/>
      <c r="BC222" s="302"/>
      <c r="BD222" s="302"/>
      <c r="BF222" s="202"/>
    </row>
    <row r="223" spans="1:58" s="25" customFormat="1" ht="15" x14ac:dyDescent="0.25">
      <c r="A223" s="292" t="s">
        <v>1382</v>
      </c>
      <c r="B223" s="301">
        <v>758</v>
      </c>
      <c r="C223" s="562" t="s">
        <v>444</v>
      </c>
      <c r="D223" s="557"/>
      <c r="E223" s="288">
        <f>IF(Identification!$C$19="OUI",IF(AND($A$9="cpte_CN",$A223="cpte_CN"),SUMIF(CRP!$A$12:$A$412,B223,CRP!$L$12:$L$412),SUMIF(CRP!$B$12:$B$412,B223,CRP!$L$12:$L$412)),0)</f>
        <v>0</v>
      </c>
      <c r="F223" s="288">
        <f t="shared" si="29"/>
        <v>0</v>
      </c>
      <c r="G223" s="288">
        <f t="shared" si="28"/>
        <v>0</v>
      </c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B223" s="302"/>
      <c r="AC223" s="302"/>
      <c r="AD223" s="302"/>
      <c r="AE223" s="302"/>
      <c r="AF223" s="302"/>
      <c r="AG223" s="302"/>
      <c r="AH223" s="302"/>
      <c r="AI223" s="302"/>
      <c r="AJ223" s="302"/>
      <c r="AK223" s="302"/>
      <c r="AL223" s="302"/>
      <c r="AM223" s="302"/>
      <c r="AN223" s="302"/>
      <c r="AO223" s="290"/>
      <c r="AP223" s="302"/>
      <c r="AQ223" s="302"/>
      <c r="AR223" s="302"/>
      <c r="AS223" s="302"/>
      <c r="AT223" s="302"/>
      <c r="AU223" s="302"/>
      <c r="AV223" s="302"/>
      <c r="AW223" s="302"/>
      <c r="AX223" s="302"/>
      <c r="AY223" s="302"/>
      <c r="AZ223" s="302"/>
      <c r="BA223" s="302"/>
      <c r="BB223" s="302"/>
      <c r="BC223" s="302"/>
      <c r="BD223" s="302"/>
      <c r="BF223" s="202"/>
    </row>
    <row r="224" spans="1:58" s="25" customFormat="1" ht="15" x14ac:dyDescent="0.25">
      <c r="A224" s="292" t="s">
        <v>1382</v>
      </c>
      <c r="B224" s="301">
        <v>761</v>
      </c>
      <c r="C224" s="562" t="s">
        <v>447</v>
      </c>
      <c r="D224" s="557"/>
      <c r="E224" s="288">
        <f>IF(Identification!$C$19="OUI",IF(AND($A$9="cpte_CN",$A224="cpte_CN"),SUMIF(CRP!$A$12:$A$412,B224,CRP!$L$12:$L$412),SUMIF(CRP!$B$12:$B$412,B224,CRP!$L$12:$L$412)),0)</f>
        <v>0</v>
      </c>
      <c r="F224" s="288">
        <f t="shared" si="29"/>
        <v>0</v>
      </c>
      <c r="G224" s="288">
        <f t="shared" si="28"/>
        <v>0</v>
      </c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  <c r="AA224" s="290"/>
      <c r="AB224" s="290"/>
      <c r="AC224" s="290"/>
      <c r="AD224" s="290"/>
      <c r="AE224" s="290"/>
      <c r="AF224" s="290"/>
      <c r="AG224" s="290"/>
      <c r="AH224" s="290"/>
      <c r="AI224" s="290"/>
      <c r="AJ224" s="290"/>
      <c r="AK224" s="290"/>
      <c r="AL224" s="290"/>
      <c r="AM224" s="290"/>
      <c r="AN224" s="290"/>
      <c r="AO224" s="290"/>
      <c r="AP224" s="290"/>
      <c r="AQ224" s="290"/>
      <c r="AR224" s="290"/>
      <c r="AS224" s="290"/>
      <c r="AT224" s="290"/>
      <c r="AU224" s="290"/>
      <c r="AV224" s="290"/>
      <c r="AW224" s="290"/>
      <c r="AX224" s="290"/>
      <c r="AY224" s="290"/>
      <c r="AZ224" s="290"/>
      <c r="BA224" s="290"/>
      <c r="BB224" s="290"/>
      <c r="BC224" s="290"/>
      <c r="BD224" s="290"/>
      <c r="BF224" s="202"/>
    </row>
    <row r="225" spans="1:58" s="25" customFormat="1" ht="15" x14ac:dyDescent="0.25">
      <c r="A225" s="292" t="s">
        <v>1382</v>
      </c>
      <c r="B225" s="301">
        <v>762</v>
      </c>
      <c r="C225" s="562" t="s">
        <v>448</v>
      </c>
      <c r="D225" s="557"/>
      <c r="E225" s="288">
        <f>IF(Identification!$C$19="OUI",IF(AND($A$9="cpte_CN",$A225="cpte_CN"),SUMIF(CRP!$A$12:$A$412,B225,CRP!$L$12:$L$412),SUMIF(CRP!$B$12:$B$412,B225,CRP!$L$12:$L$412)),0)</f>
        <v>0</v>
      </c>
      <c r="F225" s="288">
        <f t="shared" si="29"/>
        <v>0</v>
      </c>
      <c r="G225" s="288">
        <f t="shared" si="28"/>
        <v>0</v>
      </c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  <c r="AA225" s="290"/>
      <c r="AB225" s="290"/>
      <c r="AC225" s="290"/>
      <c r="AD225" s="290"/>
      <c r="AE225" s="290"/>
      <c r="AF225" s="290"/>
      <c r="AG225" s="290"/>
      <c r="AH225" s="290"/>
      <c r="AI225" s="290"/>
      <c r="AJ225" s="290"/>
      <c r="AK225" s="290"/>
      <c r="AL225" s="290"/>
      <c r="AM225" s="290"/>
      <c r="AN225" s="290"/>
      <c r="AO225" s="290"/>
      <c r="AP225" s="290"/>
      <c r="AQ225" s="290"/>
      <c r="AR225" s="290"/>
      <c r="AS225" s="290"/>
      <c r="AT225" s="290"/>
      <c r="AU225" s="290"/>
      <c r="AV225" s="290"/>
      <c r="AW225" s="290"/>
      <c r="AX225" s="290"/>
      <c r="AY225" s="290"/>
      <c r="AZ225" s="290"/>
      <c r="BA225" s="290"/>
      <c r="BB225" s="290"/>
      <c r="BC225" s="290"/>
      <c r="BD225" s="290"/>
      <c r="BF225" s="202"/>
    </row>
    <row r="226" spans="1:58" s="25" customFormat="1" ht="15" x14ac:dyDescent="0.25">
      <c r="A226" s="292" t="s">
        <v>1382</v>
      </c>
      <c r="B226" s="301">
        <v>763</v>
      </c>
      <c r="C226" s="562" t="s">
        <v>449</v>
      </c>
      <c r="D226" s="557"/>
      <c r="E226" s="288">
        <f>IF(Identification!$C$19="OUI",IF(AND($A$9="cpte_CN",$A226="cpte_CN"),SUMIF(CRP!$A$12:$A$412,B226,CRP!$L$12:$L$412),SUMIF(CRP!$B$12:$B$412,B226,CRP!$L$12:$L$412)),0)</f>
        <v>0</v>
      </c>
      <c r="F226" s="288">
        <f t="shared" si="29"/>
        <v>0</v>
      </c>
      <c r="G226" s="288">
        <f t="shared" si="28"/>
        <v>0</v>
      </c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  <c r="AA226" s="290"/>
      <c r="AB226" s="290"/>
      <c r="AC226" s="290"/>
      <c r="AD226" s="290"/>
      <c r="AE226" s="290"/>
      <c r="AF226" s="290"/>
      <c r="AG226" s="290"/>
      <c r="AH226" s="290"/>
      <c r="AI226" s="290"/>
      <c r="AJ226" s="290"/>
      <c r="AK226" s="290"/>
      <c r="AL226" s="290"/>
      <c r="AM226" s="290"/>
      <c r="AN226" s="290"/>
      <c r="AO226" s="290"/>
      <c r="AP226" s="290"/>
      <c r="AQ226" s="290"/>
      <c r="AR226" s="290"/>
      <c r="AS226" s="290"/>
      <c r="AT226" s="290"/>
      <c r="AU226" s="290"/>
      <c r="AV226" s="290"/>
      <c r="AW226" s="290"/>
      <c r="AX226" s="290"/>
      <c r="AY226" s="290"/>
      <c r="AZ226" s="290"/>
      <c r="BA226" s="290"/>
      <c r="BB226" s="290"/>
      <c r="BC226" s="290"/>
      <c r="BD226" s="290"/>
      <c r="BF226" s="202"/>
    </row>
    <row r="227" spans="1:58" s="25" customFormat="1" ht="15" x14ac:dyDescent="0.25">
      <c r="A227" s="292" t="s">
        <v>1382</v>
      </c>
      <c r="B227" s="301">
        <v>764</v>
      </c>
      <c r="C227" s="562" t="s">
        <v>450</v>
      </c>
      <c r="D227" s="557"/>
      <c r="E227" s="288">
        <f>IF(Identification!$C$19="OUI",IF(AND($A$9="cpte_CN",$A227="cpte_CN"),SUMIF(CRP!$A$12:$A$412,B227,CRP!$L$12:$L$412),SUMIF(CRP!$B$12:$B$412,B227,CRP!$L$12:$L$412)),0)</f>
        <v>0</v>
      </c>
      <c r="F227" s="288">
        <f t="shared" si="29"/>
        <v>0</v>
      </c>
      <c r="G227" s="288">
        <f t="shared" si="28"/>
        <v>0</v>
      </c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  <c r="AA227" s="290"/>
      <c r="AB227" s="290"/>
      <c r="AC227" s="290"/>
      <c r="AD227" s="290"/>
      <c r="AE227" s="290"/>
      <c r="AF227" s="290"/>
      <c r="AG227" s="290"/>
      <c r="AH227" s="290"/>
      <c r="AI227" s="290"/>
      <c r="AJ227" s="290"/>
      <c r="AK227" s="290"/>
      <c r="AL227" s="290"/>
      <c r="AM227" s="290"/>
      <c r="AN227" s="290"/>
      <c r="AO227" s="290"/>
      <c r="AP227" s="290"/>
      <c r="AQ227" s="290"/>
      <c r="AR227" s="290"/>
      <c r="AS227" s="290"/>
      <c r="AT227" s="290"/>
      <c r="AU227" s="290"/>
      <c r="AV227" s="290"/>
      <c r="AW227" s="290"/>
      <c r="AX227" s="290"/>
      <c r="AY227" s="290"/>
      <c r="AZ227" s="290"/>
      <c r="BA227" s="290"/>
      <c r="BB227" s="290"/>
      <c r="BC227" s="290"/>
      <c r="BD227" s="290"/>
      <c r="BF227" s="202"/>
    </row>
    <row r="228" spans="1:58" s="25" customFormat="1" ht="15" x14ac:dyDescent="0.25">
      <c r="A228" s="292" t="s">
        <v>1382</v>
      </c>
      <c r="B228" s="301">
        <v>765</v>
      </c>
      <c r="C228" s="562" t="s">
        <v>451</v>
      </c>
      <c r="D228" s="557"/>
      <c r="E228" s="288">
        <f>IF(Identification!$C$19="OUI",IF(AND($A$9="cpte_CN",$A228="cpte_CN"),SUMIF(CRP!$A$12:$A$412,B228,CRP!$L$12:$L$412),SUMIF(CRP!$B$12:$B$412,B228,CRP!$L$12:$L$412)),0)</f>
        <v>0</v>
      </c>
      <c r="F228" s="288">
        <f t="shared" si="29"/>
        <v>0</v>
      </c>
      <c r="G228" s="288">
        <f t="shared" si="28"/>
        <v>0</v>
      </c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  <c r="AA228" s="290"/>
      <c r="AB228" s="290"/>
      <c r="AC228" s="290"/>
      <c r="AD228" s="290"/>
      <c r="AE228" s="290"/>
      <c r="AF228" s="290"/>
      <c r="AG228" s="290"/>
      <c r="AH228" s="290"/>
      <c r="AI228" s="290"/>
      <c r="AJ228" s="290"/>
      <c r="AK228" s="290"/>
      <c r="AL228" s="290"/>
      <c r="AM228" s="290"/>
      <c r="AN228" s="290"/>
      <c r="AO228" s="290"/>
      <c r="AP228" s="290"/>
      <c r="AQ228" s="290"/>
      <c r="AR228" s="290"/>
      <c r="AS228" s="290"/>
      <c r="AT228" s="290"/>
      <c r="AU228" s="290"/>
      <c r="AV228" s="290"/>
      <c r="AW228" s="290"/>
      <c r="AX228" s="290"/>
      <c r="AY228" s="290"/>
      <c r="AZ228" s="290"/>
      <c r="BA228" s="290"/>
      <c r="BB228" s="290"/>
      <c r="BC228" s="290"/>
      <c r="BD228" s="290"/>
      <c r="BF228" s="202"/>
    </row>
    <row r="229" spans="1:58" s="25" customFormat="1" ht="15" x14ac:dyDescent="0.25">
      <c r="A229" s="292" t="s">
        <v>1382</v>
      </c>
      <c r="B229" s="301">
        <v>766</v>
      </c>
      <c r="C229" s="562" t="s">
        <v>452</v>
      </c>
      <c r="D229" s="557"/>
      <c r="E229" s="288">
        <f>IF(Identification!$C$19="OUI",IF(AND($A$9="cpte_CN",$A229="cpte_CN"),SUMIF(CRP!$A$12:$A$412,B229,CRP!$L$12:$L$412),SUMIF(CRP!$B$12:$B$412,B229,CRP!$L$12:$L$412)),0)</f>
        <v>0</v>
      </c>
      <c r="F229" s="288">
        <f t="shared" si="29"/>
        <v>0</v>
      </c>
      <c r="G229" s="288">
        <f t="shared" si="28"/>
        <v>0</v>
      </c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  <c r="AH229" s="290"/>
      <c r="AI229" s="290"/>
      <c r="AJ229" s="290"/>
      <c r="AK229" s="290"/>
      <c r="AL229" s="290"/>
      <c r="AM229" s="290"/>
      <c r="AN229" s="290"/>
      <c r="AO229" s="290"/>
      <c r="AP229" s="290"/>
      <c r="AQ229" s="290"/>
      <c r="AR229" s="290"/>
      <c r="AS229" s="290"/>
      <c r="AT229" s="290"/>
      <c r="AU229" s="290"/>
      <c r="AV229" s="290"/>
      <c r="AW229" s="290"/>
      <c r="AX229" s="290"/>
      <c r="AY229" s="290"/>
      <c r="AZ229" s="290"/>
      <c r="BA229" s="290"/>
      <c r="BB229" s="290"/>
      <c r="BC229" s="290"/>
      <c r="BD229" s="290"/>
      <c r="BF229" s="202"/>
    </row>
    <row r="230" spans="1:58" s="25" customFormat="1" ht="15" x14ac:dyDescent="0.25">
      <c r="A230" s="292" t="s">
        <v>1382</v>
      </c>
      <c r="B230" s="301">
        <v>767</v>
      </c>
      <c r="C230" s="562" t="s">
        <v>453</v>
      </c>
      <c r="D230" s="557"/>
      <c r="E230" s="288">
        <f>IF(Identification!$C$19="OUI",IF(AND($A$9="cpte_CN",$A230="cpte_CN"),SUMIF(CRP!$A$12:$A$412,B230,CRP!$L$12:$L$412),SUMIF(CRP!$B$12:$B$412,B230,CRP!$L$12:$L$412)),0)</f>
        <v>0</v>
      </c>
      <c r="F230" s="288">
        <f t="shared" si="29"/>
        <v>0</v>
      </c>
      <c r="G230" s="288">
        <f t="shared" si="28"/>
        <v>0</v>
      </c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  <c r="AA230" s="290"/>
      <c r="AB230" s="290"/>
      <c r="AC230" s="290"/>
      <c r="AD230" s="290"/>
      <c r="AE230" s="290"/>
      <c r="AF230" s="290"/>
      <c r="AG230" s="290"/>
      <c r="AH230" s="290"/>
      <c r="AI230" s="290"/>
      <c r="AJ230" s="290"/>
      <c r="AK230" s="290"/>
      <c r="AL230" s="290"/>
      <c r="AM230" s="290"/>
      <c r="AN230" s="290"/>
      <c r="AO230" s="290"/>
      <c r="AP230" s="290"/>
      <c r="AQ230" s="290"/>
      <c r="AR230" s="290"/>
      <c r="AS230" s="290"/>
      <c r="AT230" s="290"/>
      <c r="AU230" s="290"/>
      <c r="AV230" s="290"/>
      <c r="AW230" s="290"/>
      <c r="AX230" s="290"/>
      <c r="AY230" s="290"/>
      <c r="AZ230" s="290"/>
      <c r="BA230" s="290"/>
      <c r="BB230" s="290"/>
      <c r="BC230" s="290"/>
      <c r="BD230" s="290"/>
      <c r="BF230" s="202"/>
    </row>
    <row r="231" spans="1:58" s="25" customFormat="1" ht="15" x14ac:dyDescent="0.25">
      <c r="A231" s="292" t="s">
        <v>1382</v>
      </c>
      <c r="B231" s="301">
        <v>768</v>
      </c>
      <c r="C231" s="562" t="s">
        <v>454</v>
      </c>
      <c r="D231" s="557"/>
      <c r="E231" s="288">
        <f>IF(Identification!$C$19="OUI",IF(AND($A$9="cpte_CN",$A231="cpte_CN"),SUMIF(CRP!$A$12:$A$412,B231,CRP!$L$12:$L$412),SUMIF(CRP!$B$12:$B$412,B231,CRP!$L$12:$L$412)),0)</f>
        <v>0</v>
      </c>
      <c r="F231" s="288">
        <f t="shared" si="29"/>
        <v>0</v>
      </c>
      <c r="G231" s="288">
        <f t="shared" si="28"/>
        <v>0</v>
      </c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  <c r="AA231" s="290"/>
      <c r="AB231" s="290"/>
      <c r="AC231" s="290"/>
      <c r="AD231" s="290"/>
      <c r="AE231" s="290"/>
      <c r="AF231" s="290"/>
      <c r="AG231" s="290"/>
      <c r="AH231" s="290"/>
      <c r="AI231" s="290"/>
      <c r="AJ231" s="290"/>
      <c r="AK231" s="290"/>
      <c r="AL231" s="290"/>
      <c r="AM231" s="290"/>
      <c r="AN231" s="290"/>
      <c r="AO231" s="290"/>
      <c r="AP231" s="290"/>
      <c r="AQ231" s="290"/>
      <c r="AR231" s="290"/>
      <c r="AS231" s="290"/>
      <c r="AT231" s="290"/>
      <c r="AU231" s="290"/>
      <c r="AV231" s="290"/>
      <c r="AW231" s="290"/>
      <c r="AX231" s="290"/>
      <c r="AY231" s="290"/>
      <c r="AZ231" s="290"/>
      <c r="BA231" s="290"/>
      <c r="BB231" s="290"/>
      <c r="BC231" s="290"/>
      <c r="BD231" s="290"/>
      <c r="BF231" s="202"/>
    </row>
    <row r="232" spans="1:58" s="25" customFormat="1" ht="15" x14ac:dyDescent="0.25">
      <c r="A232" s="292" t="s">
        <v>1382</v>
      </c>
      <c r="B232" s="301">
        <v>771</v>
      </c>
      <c r="C232" s="562" t="s">
        <v>457</v>
      </c>
      <c r="D232" s="557"/>
      <c r="E232" s="288">
        <f>IF(Identification!$C$19="OUI",IF(AND($A$9="cpte_CN",$A232="cpte_CN"),SUMIF(CRP!$A$12:$A$412,B232,CRP!$L$12:$L$412),SUMIF(CRP!$B$12:$B$412,B232,CRP!$L$12:$L$412)),0)</f>
        <v>0</v>
      </c>
      <c r="F232" s="288">
        <f t="shared" si="29"/>
        <v>0</v>
      </c>
      <c r="G232" s="288">
        <f t="shared" si="28"/>
        <v>0</v>
      </c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  <c r="AA232" s="290"/>
      <c r="AB232" s="290"/>
      <c r="AC232" s="290"/>
      <c r="AD232" s="290"/>
      <c r="AE232" s="290"/>
      <c r="AF232" s="290"/>
      <c r="AG232" s="290"/>
      <c r="AH232" s="290"/>
      <c r="AI232" s="290"/>
      <c r="AJ232" s="290"/>
      <c r="AK232" s="290"/>
      <c r="AL232" s="290"/>
      <c r="AM232" s="290"/>
      <c r="AN232" s="290"/>
      <c r="AO232" s="290"/>
      <c r="AP232" s="290"/>
      <c r="AQ232" s="290"/>
      <c r="AR232" s="290"/>
      <c r="AS232" s="290"/>
      <c r="AT232" s="290"/>
      <c r="AU232" s="290"/>
      <c r="AV232" s="290"/>
      <c r="AW232" s="290"/>
      <c r="AX232" s="290"/>
      <c r="AY232" s="290"/>
      <c r="AZ232" s="290"/>
      <c r="BA232" s="290"/>
      <c r="BB232" s="290"/>
      <c r="BC232" s="290"/>
      <c r="BD232" s="290"/>
      <c r="BF232" s="202"/>
    </row>
    <row r="233" spans="1:58" s="25" customFormat="1" ht="15" x14ac:dyDescent="0.25">
      <c r="A233" s="292" t="s">
        <v>1382</v>
      </c>
      <c r="B233" s="301" t="s">
        <v>532</v>
      </c>
      <c r="C233" s="562" t="s">
        <v>533</v>
      </c>
      <c r="D233" s="557"/>
      <c r="E233" s="288">
        <f>IF(Identification!$C$19="OUI",IF(AND($A$9="cpte_CN",$A233="cpte_CN"),SUMIF(CRP!$A$12:$A$412,B233,CRP!$L$12:$L$412),SUMIF(CRP!$B$12:$B$412,B233,CRP!$L$12:$L$412)),0)</f>
        <v>0</v>
      </c>
      <c r="F233" s="288">
        <f t="shared" si="29"/>
        <v>0</v>
      </c>
      <c r="G233" s="288">
        <f t="shared" si="28"/>
        <v>0</v>
      </c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2"/>
      <c r="AA233" s="302"/>
      <c r="AB233" s="302"/>
      <c r="AC233" s="302"/>
      <c r="AD233" s="302"/>
      <c r="AE233" s="302"/>
      <c r="AF233" s="302"/>
      <c r="AG233" s="302"/>
      <c r="AH233" s="302"/>
      <c r="AI233" s="302"/>
      <c r="AJ233" s="302"/>
      <c r="AK233" s="302"/>
      <c r="AL233" s="302"/>
      <c r="AM233" s="302"/>
      <c r="AN233" s="302"/>
      <c r="AO233" s="290"/>
      <c r="AP233" s="302"/>
      <c r="AQ233" s="302"/>
      <c r="AR233" s="302"/>
      <c r="AS233" s="302"/>
      <c r="AT233" s="302"/>
      <c r="AU233" s="302"/>
      <c r="AV233" s="302"/>
      <c r="AW233" s="302"/>
      <c r="AX233" s="302"/>
      <c r="AY233" s="302"/>
      <c r="AZ233" s="302"/>
      <c r="BA233" s="302"/>
      <c r="BB233" s="302"/>
      <c r="BC233" s="302"/>
      <c r="BD233" s="302"/>
      <c r="BF233" s="202"/>
    </row>
    <row r="234" spans="1:58" s="25" customFormat="1" ht="15" x14ac:dyDescent="0.25">
      <c r="A234" s="292" t="s">
        <v>1382</v>
      </c>
      <c r="B234" s="301">
        <v>773</v>
      </c>
      <c r="C234" s="562" t="s">
        <v>458</v>
      </c>
      <c r="D234" s="557"/>
      <c r="E234" s="288">
        <f>IF(Identification!$C$19="OUI",IF(AND($A$9="cpte_CN",$A234="cpte_CN"),SUMIF(CRP!$A$12:$A$412,B234,CRP!$L$12:$L$412),SUMIF(CRP!$B$12:$B$412,B234,CRP!$L$12:$L$412)),0)</f>
        <v>0</v>
      </c>
      <c r="F234" s="288">
        <f t="shared" si="29"/>
        <v>0</v>
      </c>
      <c r="G234" s="288">
        <f t="shared" si="28"/>
        <v>0</v>
      </c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  <c r="AA234" s="290"/>
      <c r="AB234" s="290"/>
      <c r="AC234" s="290"/>
      <c r="AD234" s="290"/>
      <c r="AE234" s="290"/>
      <c r="AF234" s="290"/>
      <c r="AG234" s="290"/>
      <c r="AH234" s="290"/>
      <c r="AI234" s="290"/>
      <c r="AJ234" s="290"/>
      <c r="AK234" s="290"/>
      <c r="AL234" s="290"/>
      <c r="AM234" s="290"/>
      <c r="AN234" s="290"/>
      <c r="AO234" s="290"/>
      <c r="AP234" s="290"/>
      <c r="AQ234" s="290"/>
      <c r="AR234" s="290"/>
      <c r="AS234" s="290"/>
      <c r="AT234" s="290"/>
      <c r="AU234" s="290"/>
      <c r="AV234" s="290"/>
      <c r="AW234" s="290"/>
      <c r="AX234" s="290"/>
      <c r="AY234" s="290"/>
      <c r="AZ234" s="290"/>
      <c r="BA234" s="290"/>
      <c r="BB234" s="290"/>
      <c r="BC234" s="290"/>
      <c r="BD234" s="290"/>
      <c r="BF234" s="202"/>
    </row>
    <row r="235" spans="1:58" s="25" customFormat="1" ht="15" x14ac:dyDescent="0.25">
      <c r="A235" s="292" t="s">
        <v>1382</v>
      </c>
      <c r="B235" s="301">
        <v>775</v>
      </c>
      <c r="C235" s="562" t="s">
        <v>459</v>
      </c>
      <c r="D235" s="557"/>
      <c r="E235" s="288">
        <f>IF(Identification!$C$19="OUI",IF(AND($A$9="cpte_CN",$A235="cpte_CN"),SUMIF(CRP!$A$12:$A$412,B235,CRP!$L$12:$L$412),SUMIF(CRP!$B$12:$B$412,B235,CRP!$L$12:$L$412)),0)</f>
        <v>0</v>
      </c>
      <c r="F235" s="288">
        <f t="shared" si="29"/>
        <v>0</v>
      </c>
      <c r="G235" s="288">
        <f t="shared" si="28"/>
        <v>0</v>
      </c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  <c r="AA235" s="290"/>
      <c r="AB235" s="290"/>
      <c r="AC235" s="290"/>
      <c r="AD235" s="290"/>
      <c r="AE235" s="290"/>
      <c r="AF235" s="290"/>
      <c r="AG235" s="290"/>
      <c r="AH235" s="290"/>
      <c r="AI235" s="290"/>
      <c r="AJ235" s="290"/>
      <c r="AK235" s="290"/>
      <c r="AL235" s="290"/>
      <c r="AM235" s="290"/>
      <c r="AN235" s="290"/>
      <c r="AO235" s="290"/>
      <c r="AP235" s="290"/>
      <c r="AQ235" s="290"/>
      <c r="AR235" s="290"/>
      <c r="AS235" s="290"/>
      <c r="AT235" s="290"/>
      <c r="AU235" s="290"/>
      <c r="AV235" s="290"/>
      <c r="AW235" s="290"/>
      <c r="AX235" s="290"/>
      <c r="AY235" s="290"/>
      <c r="AZ235" s="290"/>
      <c r="BA235" s="290"/>
      <c r="BB235" s="290"/>
      <c r="BC235" s="290"/>
      <c r="BD235" s="290"/>
      <c r="BF235" s="202"/>
    </row>
    <row r="236" spans="1:58" s="25" customFormat="1" ht="15" x14ac:dyDescent="0.25">
      <c r="A236" s="292" t="s">
        <v>1382</v>
      </c>
      <c r="B236" s="301">
        <v>777</v>
      </c>
      <c r="C236" s="562" t="s">
        <v>460</v>
      </c>
      <c r="D236" s="557"/>
      <c r="E236" s="288">
        <f>IF(Identification!$C$19="OUI",IF(AND($A$9="cpte_CN",$A236="cpte_CN"),SUMIF(CRP!$A$12:$A$412,B236,CRP!$L$12:$L$412),SUMIF(CRP!$B$12:$B$412,B236,CRP!$L$12:$L$412)),0)</f>
        <v>0</v>
      </c>
      <c r="F236" s="288">
        <f t="shared" si="29"/>
        <v>0</v>
      </c>
      <c r="G236" s="288">
        <f t="shared" si="28"/>
        <v>0</v>
      </c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  <c r="S236" s="302"/>
      <c r="T236" s="302"/>
      <c r="U236" s="302"/>
      <c r="V236" s="302"/>
      <c r="W236" s="302"/>
      <c r="X236" s="302"/>
      <c r="Y236" s="302"/>
      <c r="Z236" s="302"/>
      <c r="AA236" s="302"/>
      <c r="AB236" s="302"/>
      <c r="AC236" s="302"/>
      <c r="AD236" s="302"/>
      <c r="AE236" s="302"/>
      <c r="AF236" s="302"/>
      <c r="AG236" s="302"/>
      <c r="AH236" s="302"/>
      <c r="AI236" s="302"/>
      <c r="AJ236" s="302"/>
      <c r="AK236" s="302"/>
      <c r="AL236" s="302"/>
      <c r="AM236" s="302"/>
      <c r="AN236" s="302"/>
      <c r="AO236" s="290"/>
      <c r="AP236" s="302"/>
      <c r="AQ236" s="302"/>
      <c r="AR236" s="302"/>
      <c r="AS236" s="302"/>
      <c r="AT236" s="302"/>
      <c r="AU236" s="302"/>
      <c r="AV236" s="302"/>
      <c r="AW236" s="302"/>
      <c r="AX236" s="302"/>
      <c r="AY236" s="302"/>
      <c r="AZ236" s="302"/>
      <c r="BA236" s="302"/>
      <c r="BB236" s="302"/>
      <c r="BC236" s="302"/>
      <c r="BD236" s="302"/>
      <c r="BF236" s="202"/>
    </row>
    <row r="237" spans="1:58" s="25" customFormat="1" ht="15" x14ac:dyDescent="0.25">
      <c r="A237" s="292" t="s">
        <v>1382</v>
      </c>
      <c r="B237" s="301">
        <v>778</v>
      </c>
      <c r="C237" s="562" t="s">
        <v>461</v>
      </c>
      <c r="D237" s="557"/>
      <c r="E237" s="288">
        <f>IF(Identification!$C$19="OUI",IF(AND($A$9="cpte_CN",$A237="cpte_CN"),SUMIF(CRP!$A$12:$A$412,B237,CRP!$L$12:$L$412),SUMIF(CRP!$B$12:$B$412,B237,CRP!$L$12:$L$412)),0)</f>
        <v>0</v>
      </c>
      <c r="F237" s="288">
        <f t="shared" si="29"/>
        <v>0</v>
      </c>
      <c r="G237" s="288">
        <f t="shared" si="28"/>
        <v>0</v>
      </c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  <c r="AA237" s="290"/>
      <c r="AB237" s="290"/>
      <c r="AC237" s="290"/>
      <c r="AD237" s="290"/>
      <c r="AE237" s="290"/>
      <c r="AF237" s="290"/>
      <c r="AG237" s="290"/>
      <c r="AH237" s="290"/>
      <c r="AI237" s="290"/>
      <c r="AJ237" s="290"/>
      <c r="AK237" s="290"/>
      <c r="AL237" s="290"/>
      <c r="AM237" s="290"/>
      <c r="AN237" s="290"/>
      <c r="AO237" s="290"/>
      <c r="AP237" s="290"/>
      <c r="AQ237" s="290"/>
      <c r="AR237" s="290"/>
      <c r="AS237" s="290"/>
      <c r="AT237" s="290"/>
      <c r="AU237" s="290"/>
      <c r="AV237" s="290"/>
      <c r="AW237" s="290"/>
      <c r="AX237" s="290"/>
      <c r="AY237" s="290"/>
      <c r="AZ237" s="290"/>
      <c r="BA237" s="290"/>
      <c r="BB237" s="290"/>
      <c r="BC237" s="290"/>
      <c r="BD237" s="290"/>
      <c r="BF237" s="202"/>
    </row>
    <row r="238" spans="1:58" s="25" customFormat="1" ht="15" x14ac:dyDescent="0.25">
      <c r="A238" s="292" t="s">
        <v>1382</v>
      </c>
      <c r="B238" s="301">
        <v>781</v>
      </c>
      <c r="C238" s="562" t="s">
        <v>1413</v>
      </c>
      <c r="D238" s="557"/>
      <c r="E238" s="288">
        <f>IF(Identification!$C$19="OUI",IF(AND($A$9="cpte_CN",$A238="cpte_CN"),SUMIF(CRP!$A$12:$A$412,B238,CRP!$L$12:$L$412),SUMIF(CRP!$B$12:$B$412,B238,CRP!$L$12:$L$412)),0)</f>
        <v>0</v>
      </c>
      <c r="F238" s="288">
        <f t="shared" si="29"/>
        <v>0</v>
      </c>
      <c r="G238" s="288">
        <f t="shared" si="28"/>
        <v>0</v>
      </c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  <c r="AA238" s="290"/>
      <c r="AB238" s="290"/>
      <c r="AC238" s="290"/>
      <c r="AD238" s="290"/>
      <c r="AE238" s="290"/>
      <c r="AF238" s="290"/>
      <c r="AG238" s="290"/>
      <c r="AH238" s="290"/>
      <c r="AI238" s="290"/>
      <c r="AJ238" s="290"/>
      <c r="AK238" s="290"/>
      <c r="AL238" s="290"/>
      <c r="AM238" s="290"/>
      <c r="AN238" s="290"/>
      <c r="AO238" s="290"/>
      <c r="AP238" s="290"/>
      <c r="AQ238" s="290"/>
      <c r="AR238" s="290"/>
      <c r="AS238" s="290"/>
      <c r="AT238" s="290"/>
      <c r="AU238" s="290"/>
      <c r="AV238" s="290"/>
      <c r="AW238" s="290"/>
      <c r="AX238" s="290"/>
      <c r="AY238" s="290"/>
      <c r="AZ238" s="290"/>
      <c r="BA238" s="290"/>
      <c r="BB238" s="290"/>
      <c r="BC238" s="290"/>
      <c r="BD238" s="290"/>
      <c r="BF238" s="202"/>
    </row>
    <row r="239" spans="1:58" s="25" customFormat="1" ht="15" x14ac:dyDescent="0.25">
      <c r="A239" s="292" t="s">
        <v>1382</v>
      </c>
      <c r="B239" s="301">
        <v>786</v>
      </c>
      <c r="C239" s="562" t="s">
        <v>1414</v>
      </c>
      <c r="D239" s="557"/>
      <c r="E239" s="288">
        <f>IF(Identification!$C$19="OUI",IF(AND($A$9="cpte_CN",$A239="cpte_CN"),SUMIF(CRP!$A$12:$A$412,B239,CRP!$L$12:$L$412),SUMIF(CRP!$B$12:$B$412,B239,CRP!$L$12:$L$412)),0)</f>
        <v>0</v>
      </c>
      <c r="F239" s="288">
        <f t="shared" si="29"/>
        <v>0</v>
      </c>
      <c r="G239" s="288">
        <f t="shared" si="28"/>
        <v>0</v>
      </c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  <c r="AA239" s="290"/>
      <c r="AB239" s="290"/>
      <c r="AC239" s="290"/>
      <c r="AD239" s="290"/>
      <c r="AE239" s="290"/>
      <c r="AF239" s="290"/>
      <c r="AG239" s="290"/>
      <c r="AH239" s="290"/>
      <c r="AI239" s="290"/>
      <c r="AJ239" s="290"/>
      <c r="AK239" s="290"/>
      <c r="AL239" s="290"/>
      <c r="AM239" s="290"/>
      <c r="AN239" s="290"/>
      <c r="AO239" s="290"/>
      <c r="AP239" s="290"/>
      <c r="AQ239" s="290"/>
      <c r="AR239" s="290"/>
      <c r="AS239" s="290"/>
      <c r="AT239" s="290"/>
      <c r="AU239" s="290"/>
      <c r="AV239" s="290"/>
      <c r="AW239" s="290"/>
      <c r="AX239" s="290"/>
      <c r="AY239" s="290"/>
      <c r="AZ239" s="290"/>
      <c r="BA239" s="290"/>
      <c r="BB239" s="290"/>
      <c r="BC239" s="290"/>
      <c r="BD239" s="290"/>
      <c r="BF239" s="202"/>
    </row>
    <row r="240" spans="1:58" s="25" customFormat="1" ht="15" x14ac:dyDescent="0.25">
      <c r="A240" s="292" t="s">
        <v>1382</v>
      </c>
      <c r="B240" s="301">
        <v>787</v>
      </c>
      <c r="C240" s="562" t="s">
        <v>1415</v>
      </c>
      <c r="D240" s="557"/>
      <c r="E240" s="288">
        <f>IF(Identification!$C$19="OUI",IF(AND($A$9="cpte_CN",$A240="cpte_CN"),SUMIF(CRP!$A$12:$A$412,B240,CRP!$L$12:$L$412),SUMIF(CRP!$B$12:$B$412,B240,CRP!$L$12:$L$412)),0)</f>
        <v>0</v>
      </c>
      <c r="F240" s="288">
        <f t="shared" si="29"/>
        <v>0</v>
      </c>
      <c r="G240" s="288">
        <f t="shared" si="28"/>
        <v>0</v>
      </c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  <c r="AA240" s="290"/>
      <c r="AB240" s="290"/>
      <c r="AC240" s="290"/>
      <c r="AD240" s="290"/>
      <c r="AE240" s="290"/>
      <c r="AF240" s="290"/>
      <c r="AG240" s="290"/>
      <c r="AH240" s="290"/>
      <c r="AI240" s="290"/>
      <c r="AJ240" s="290"/>
      <c r="AK240" s="290"/>
      <c r="AL240" s="290"/>
      <c r="AM240" s="290"/>
      <c r="AN240" s="290"/>
      <c r="AO240" s="290"/>
      <c r="AP240" s="290"/>
      <c r="AQ240" s="290"/>
      <c r="AR240" s="290"/>
      <c r="AS240" s="290"/>
      <c r="AT240" s="290"/>
      <c r="AU240" s="290"/>
      <c r="AV240" s="290"/>
      <c r="AW240" s="290"/>
      <c r="AX240" s="290"/>
      <c r="AY240" s="290"/>
      <c r="AZ240" s="290"/>
      <c r="BA240" s="290"/>
      <c r="BB240" s="290"/>
      <c r="BC240" s="290"/>
      <c r="BD240" s="290"/>
      <c r="BF240" s="202"/>
    </row>
    <row r="241" spans="1:58" s="25" customFormat="1" ht="15" x14ac:dyDescent="0.25">
      <c r="A241" s="292" t="s">
        <v>1382</v>
      </c>
      <c r="B241" s="301">
        <v>789</v>
      </c>
      <c r="C241" s="562" t="s">
        <v>531</v>
      </c>
      <c r="D241" s="557"/>
      <c r="E241" s="288">
        <f>IF(Identification!$C$19="OUI",IF(AND($A$9="cpte_CN",$A241="cpte_CN"),SUMIF(CRP!$A$12:$A$412,B241,CRP!$L$12:$L$412),SUMIF(CRP!$B$12:$B$412,B241,CRP!$L$12:$L$412)),0)</f>
        <v>0</v>
      </c>
      <c r="F241" s="288">
        <f t="shared" si="29"/>
        <v>0</v>
      </c>
      <c r="G241" s="288">
        <f t="shared" si="28"/>
        <v>0</v>
      </c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  <c r="AA241" s="290"/>
      <c r="AB241" s="290"/>
      <c r="AC241" s="290"/>
      <c r="AD241" s="290"/>
      <c r="AE241" s="290"/>
      <c r="AF241" s="290"/>
      <c r="AG241" s="290"/>
      <c r="AH241" s="290"/>
      <c r="AI241" s="290"/>
      <c r="AJ241" s="290"/>
      <c r="AK241" s="290"/>
      <c r="AL241" s="290"/>
      <c r="AM241" s="290"/>
      <c r="AN241" s="290"/>
      <c r="AO241" s="290"/>
      <c r="AP241" s="290"/>
      <c r="AQ241" s="290"/>
      <c r="AR241" s="290"/>
      <c r="AS241" s="290"/>
      <c r="AT241" s="290"/>
      <c r="AU241" s="290"/>
      <c r="AV241" s="290"/>
      <c r="AW241" s="290"/>
      <c r="AX241" s="290"/>
      <c r="AY241" s="290"/>
      <c r="AZ241" s="290"/>
      <c r="BA241" s="290"/>
      <c r="BB241" s="290"/>
      <c r="BC241" s="290"/>
      <c r="BD241" s="290"/>
      <c r="BF241" s="202"/>
    </row>
    <row r="242" spans="1:58" s="25" customFormat="1" ht="15" x14ac:dyDescent="0.25">
      <c r="A242" s="292" t="s">
        <v>1382</v>
      </c>
      <c r="B242" s="301">
        <v>791</v>
      </c>
      <c r="C242" s="562" t="s">
        <v>478</v>
      </c>
      <c r="D242" s="557"/>
      <c r="E242" s="288">
        <f>IF(Identification!$C$19="OUI",IF(AND($A$9="cpte_CN",$A242="cpte_CN"),SUMIF(CRP!$A$12:$A$412,B242,CRP!$L$12:$L$412),SUMIF(CRP!$B$12:$B$412,B242,CRP!$L$12:$L$412)),0)</f>
        <v>0</v>
      </c>
      <c r="F242" s="288">
        <f t="shared" si="29"/>
        <v>0</v>
      </c>
      <c r="G242" s="288">
        <f t="shared" si="28"/>
        <v>0</v>
      </c>
      <c r="H242" s="302"/>
      <c r="I242" s="302"/>
      <c r="J242" s="302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302"/>
      <c r="W242" s="302"/>
      <c r="X242" s="302"/>
      <c r="Y242" s="302"/>
      <c r="Z242" s="302"/>
      <c r="AA242" s="302"/>
      <c r="AB242" s="302"/>
      <c r="AC242" s="302"/>
      <c r="AD242" s="302"/>
      <c r="AE242" s="302"/>
      <c r="AF242" s="302"/>
      <c r="AG242" s="302"/>
      <c r="AH242" s="302"/>
      <c r="AI242" s="302"/>
      <c r="AJ242" s="302"/>
      <c r="AK242" s="302"/>
      <c r="AL242" s="302"/>
      <c r="AM242" s="302"/>
      <c r="AN242" s="302"/>
      <c r="AO242" s="290"/>
      <c r="AP242" s="302"/>
      <c r="AQ242" s="302"/>
      <c r="AR242" s="302"/>
      <c r="AS242" s="302"/>
      <c r="AT242" s="302"/>
      <c r="AU242" s="302"/>
      <c r="AV242" s="302"/>
      <c r="AW242" s="302"/>
      <c r="AX242" s="302"/>
      <c r="AY242" s="302"/>
      <c r="AZ242" s="302"/>
      <c r="BA242" s="302"/>
      <c r="BB242" s="302"/>
      <c r="BC242" s="302"/>
      <c r="BD242" s="302"/>
      <c r="BF242" s="202"/>
    </row>
    <row r="243" spans="1:58" s="25" customFormat="1" ht="15" x14ac:dyDescent="0.25">
      <c r="A243" s="292" t="s">
        <v>1382</v>
      </c>
      <c r="B243" s="301">
        <v>796</v>
      </c>
      <c r="C243" s="562" t="s">
        <v>479</v>
      </c>
      <c r="D243" s="557"/>
      <c r="E243" s="288">
        <f>IF(Identification!$C$19="OUI",IF(AND($A$9="cpte_CN",$A243="cpte_CN"),SUMIF(CRP!$A$12:$A$412,B243,CRP!$L$12:$L$412),SUMIF(CRP!$B$12:$B$412,B243,CRP!$L$12:$L$412)),0)</f>
        <v>0</v>
      </c>
      <c r="F243" s="288">
        <f t="shared" si="29"/>
        <v>0</v>
      </c>
      <c r="G243" s="288">
        <f t="shared" si="28"/>
        <v>0</v>
      </c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  <c r="AA243" s="290"/>
      <c r="AB243" s="290"/>
      <c r="AC243" s="290"/>
      <c r="AD243" s="290"/>
      <c r="AE243" s="290"/>
      <c r="AF243" s="290"/>
      <c r="AG243" s="290"/>
      <c r="AH243" s="290"/>
      <c r="AI243" s="290"/>
      <c r="AJ243" s="290"/>
      <c r="AK243" s="290"/>
      <c r="AL243" s="290"/>
      <c r="AM243" s="290"/>
      <c r="AN243" s="290"/>
      <c r="AO243" s="290"/>
      <c r="AP243" s="290"/>
      <c r="AQ243" s="290"/>
      <c r="AR243" s="290"/>
      <c r="AS243" s="290"/>
      <c r="AT243" s="290"/>
      <c r="AU243" s="290"/>
      <c r="AV243" s="290"/>
      <c r="AW243" s="290"/>
      <c r="AX243" s="290"/>
      <c r="AY243" s="290"/>
      <c r="AZ243" s="290"/>
      <c r="BA243" s="290"/>
      <c r="BB243" s="290"/>
      <c r="BC243" s="290"/>
      <c r="BD243" s="290"/>
      <c r="BF243" s="202"/>
    </row>
    <row r="244" spans="1:58" s="25" customFormat="1" ht="15" x14ac:dyDescent="0.25">
      <c r="A244" s="292" t="s">
        <v>1382</v>
      </c>
      <c r="B244" s="301">
        <v>797</v>
      </c>
      <c r="C244" s="562" t="s">
        <v>480</v>
      </c>
      <c r="D244" s="557"/>
      <c r="E244" s="288">
        <f>IF(Identification!$C$19="OUI",IF(AND($A$9="cpte_CN",$A244="cpte_CN"),SUMIF(CRP!$A$12:$A$412,B244,CRP!$L$12:$L$412),SUMIF(CRP!$B$12:$B$412,B244,CRP!$L$12:$L$412)),0)</f>
        <v>0</v>
      </c>
      <c r="F244" s="288">
        <f t="shared" si="29"/>
        <v>0</v>
      </c>
      <c r="G244" s="288">
        <f t="shared" si="28"/>
        <v>0</v>
      </c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  <c r="AA244" s="290"/>
      <c r="AB244" s="290"/>
      <c r="AC244" s="290"/>
      <c r="AD244" s="290"/>
      <c r="AE244" s="290"/>
      <c r="AF244" s="290"/>
      <c r="AG244" s="290"/>
      <c r="AH244" s="290"/>
      <c r="AI244" s="290"/>
      <c r="AJ244" s="290"/>
      <c r="AK244" s="290"/>
      <c r="AL244" s="290"/>
      <c r="AM244" s="290"/>
      <c r="AN244" s="290"/>
      <c r="AO244" s="290"/>
      <c r="AP244" s="290"/>
      <c r="AQ244" s="290"/>
      <c r="AR244" s="290"/>
      <c r="AS244" s="290"/>
      <c r="AT244" s="290"/>
      <c r="AU244" s="290"/>
      <c r="AV244" s="290"/>
      <c r="AW244" s="290"/>
      <c r="AX244" s="290"/>
      <c r="AY244" s="290"/>
      <c r="AZ244" s="290"/>
      <c r="BA244" s="290"/>
      <c r="BB244" s="290"/>
      <c r="BC244" s="290"/>
      <c r="BD244" s="290"/>
      <c r="BF244" s="202"/>
    </row>
    <row r="245" spans="1:58" s="25" customFormat="1" ht="15" x14ac:dyDescent="0.25">
      <c r="A245" s="292" t="s">
        <v>1382</v>
      </c>
      <c r="B245" s="301">
        <v>609</v>
      </c>
      <c r="C245" s="562" t="s">
        <v>487</v>
      </c>
      <c r="D245" s="557"/>
      <c r="E245" s="288">
        <f>IF(Identification!$C$19="OUI",IF(AND($A$9="cpte_CN",$A245="cpte_CN"),SUMIF(CRP!$A$12:$A$412,B245,CRP!$L$12:$L$412),SUMIF(CRP!$B$12:$B$412,B245,CRP!$L$12:$L$412)),0)</f>
        <v>0</v>
      </c>
      <c r="F245" s="288">
        <f t="shared" si="29"/>
        <v>0</v>
      </c>
      <c r="G245" s="288">
        <f t="shared" si="28"/>
        <v>0</v>
      </c>
      <c r="H245" s="302"/>
      <c r="I245" s="302"/>
      <c r="J245" s="302"/>
      <c r="K245" s="302"/>
      <c r="L245" s="302"/>
      <c r="M245" s="302"/>
      <c r="N245" s="302"/>
      <c r="O245" s="302"/>
      <c r="P245" s="302"/>
      <c r="Q245" s="302"/>
      <c r="R245" s="302"/>
      <c r="S245" s="302"/>
      <c r="T245" s="302"/>
      <c r="U245" s="302"/>
      <c r="V245" s="302"/>
      <c r="W245" s="302"/>
      <c r="X245" s="302"/>
      <c r="Y245" s="302"/>
      <c r="Z245" s="302"/>
      <c r="AA245" s="302"/>
      <c r="AB245" s="302"/>
      <c r="AC245" s="302"/>
      <c r="AD245" s="302"/>
      <c r="AE245" s="302"/>
      <c r="AF245" s="302"/>
      <c r="AG245" s="302"/>
      <c r="AH245" s="302"/>
      <c r="AI245" s="302"/>
      <c r="AJ245" s="302"/>
      <c r="AK245" s="302"/>
      <c r="AL245" s="302"/>
      <c r="AM245" s="302"/>
      <c r="AN245" s="302"/>
      <c r="AO245" s="290"/>
      <c r="AP245" s="302"/>
      <c r="AQ245" s="302"/>
      <c r="AR245" s="302"/>
      <c r="AS245" s="302"/>
      <c r="AT245" s="302"/>
      <c r="AU245" s="302"/>
      <c r="AV245" s="302"/>
      <c r="AW245" s="302"/>
      <c r="AX245" s="302"/>
      <c r="AY245" s="302"/>
      <c r="AZ245" s="302"/>
      <c r="BA245" s="302"/>
      <c r="BB245" s="302"/>
      <c r="BC245" s="302"/>
      <c r="BD245" s="302"/>
      <c r="BF245" s="202"/>
    </row>
    <row r="246" spans="1:58" s="25" customFormat="1" ht="15" x14ac:dyDescent="0.25">
      <c r="A246" s="292" t="s">
        <v>1382</v>
      </c>
      <c r="B246" s="301">
        <v>619</v>
      </c>
      <c r="C246" s="562" t="s">
        <v>489</v>
      </c>
      <c r="D246" s="557"/>
      <c r="E246" s="288">
        <f>IF(Identification!$C$19="OUI",IF(AND($A$9="cpte_CN",$A246="cpte_CN"),SUMIF(CRP!$A$12:$A$412,B246,CRP!$L$12:$L$412),SUMIF(CRP!$B$12:$B$412,B246,CRP!$L$12:$L$412)),0)</f>
        <v>0</v>
      </c>
      <c r="F246" s="288">
        <f t="shared" si="29"/>
        <v>0</v>
      </c>
      <c r="G246" s="288">
        <f t="shared" si="28"/>
        <v>0</v>
      </c>
      <c r="H246" s="302"/>
      <c r="I246" s="302"/>
      <c r="J246" s="302"/>
      <c r="K246" s="302"/>
      <c r="L246" s="302"/>
      <c r="M246" s="302"/>
      <c r="N246" s="302"/>
      <c r="O246" s="302"/>
      <c r="P246" s="302"/>
      <c r="Q246" s="302"/>
      <c r="R246" s="302"/>
      <c r="S246" s="302"/>
      <c r="T246" s="302"/>
      <c r="U246" s="302"/>
      <c r="V246" s="302"/>
      <c r="W246" s="302"/>
      <c r="X246" s="302"/>
      <c r="Y246" s="302"/>
      <c r="Z246" s="302"/>
      <c r="AA246" s="302"/>
      <c r="AB246" s="302"/>
      <c r="AC246" s="302"/>
      <c r="AD246" s="302"/>
      <c r="AE246" s="302"/>
      <c r="AF246" s="302"/>
      <c r="AG246" s="302"/>
      <c r="AH246" s="302"/>
      <c r="AI246" s="302"/>
      <c r="AJ246" s="302"/>
      <c r="AK246" s="302"/>
      <c r="AL246" s="302"/>
      <c r="AM246" s="302"/>
      <c r="AN246" s="302"/>
      <c r="AO246" s="290"/>
      <c r="AP246" s="302"/>
      <c r="AQ246" s="302"/>
      <c r="AR246" s="302"/>
      <c r="AS246" s="302"/>
      <c r="AT246" s="302"/>
      <c r="AU246" s="302"/>
      <c r="AV246" s="302"/>
      <c r="AW246" s="302"/>
      <c r="AX246" s="302"/>
      <c r="AY246" s="302"/>
      <c r="AZ246" s="302"/>
      <c r="BA246" s="302"/>
      <c r="BB246" s="302"/>
      <c r="BC246" s="302"/>
      <c r="BD246" s="302"/>
      <c r="BF246" s="202"/>
    </row>
    <row r="247" spans="1:58" s="25" customFormat="1" ht="15" x14ac:dyDescent="0.25">
      <c r="A247" s="292" t="s">
        <v>1382</v>
      </c>
      <c r="B247" s="301">
        <v>629</v>
      </c>
      <c r="C247" s="562" t="s">
        <v>491</v>
      </c>
      <c r="D247" s="557"/>
      <c r="E247" s="288">
        <f>IF(Identification!$C$19="OUI",IF(AND($A$9="cpte_CN",$A247="cpte_CN"),SUMIF(CRP!$A$12:$A$412,B247,CRP!$L$12:$L$412),SUMIF(CRP!$B$12:$B$412,B247,CRP!$L$12:$L$412)),0)</f>
        <v>0</v>
      </c>
      <c r="F247" s="288">
        <f t="shared" si="29"/>
        <v>0</v>
      </c>
      <c r="G247" s="288">
        <f t="shared" si="28"/>
        <v>0</v>
      </c>
      <c r="H247" s="302"/>
      <c r="I247" s="302"/>
      <c r="J247" s="302"/>
      <c r="K247" s="302"/>
      <c r="L247" s="302"/>
      <c r="M247" s="302"/>
      <c r="N247" s="302"/>
      <c r="O247" s="302"/>
      <c r="P247" s="302"/>
      <c r="Q247" s="302"/>
      <c r="R247" s="302"/>
      <c r="S247" s="302"/>
      <c r="T247" s="302"/>
      <c r="U247" s="302"/>
      <c r="V247" s="302"/>
      <c r="W247" s="302"/>
      <c r="X247" s="302"/>
      <c r="Y247" s="302"/>
      <c r="Z247" s="302"/>
      <c r="AA247" s="302"/>
      <c r="AB247" s="302"/>
      <c r="AC247" s="302"/>
      <c r="AD247" s="302"/>
      <c r="AE247" s="302"/>
      <c r="AF247" s="302"/>
      <c r="AG247" s="302"/>
      <c r="AH247" s="302"/>
      <c r="AI247" s="302"/>
      <c r="AJ247" s="302"/>
      <c r="AK247" s="302"/>
      <c r="AL247" s="302"/>
      <c r="AM247" s="302"/>
      <c r="AN247" s="302"/>
      <c r="AO247" s="290"/>
      <c r="AP247" s="302"/>
      <c r="AQ247" s="302"/>
      <c r="AR247" s="302"/>
      <c r="AS247" s="302"/>
      <c r="AT247" s="302"/>
      <c r="AU247" s="302"/>
      <c r="AV247" s="302"/>
      <c r="AW247" s="302"/>
      <c r="AX247" s="302"/>
      <c r="AY247" s="302"/>
      <c r="AZ247" s="302"/>
      <c r="BA247" s="302"/>
      <c r="BB247" s="302"/>
      <c r="BC247" s="302"/>
      <c r="BD247" s="302"/>
      <c r="BF247" s="202"/>
    </row>
    <row r="248" spans="1:58" s="25" customFormat="1" ht="15" x14ac:dyDescent="0.25">
      <c r="A248" s="284" t="s">
        <v>1423</v>
      </c>
      <c r="B248" s="301" t="s">
        <v>735</v>
      </c>
      <c r="C248" s="562" t="s">
        <v>1379</v>
      </c>
      <c r="D248" s="557"/>
      <c r="E248" s="288">
        <f>IF(Identification!$C$19="OUI",IF(AND($A$9="cpte_CN",$A248="cpte_CN"),SUMIF(CRP!$A$12:$A$412,B248,CRP!$L$12:$L$412),SUMIF(CRP!$B$12:$B$412,B248,CRP!$L$12:$L$412)),0)</f>
        <v>0</v>
      </c>
      <c r="F248" s="288">
        <f t="shared" si="29"/>
        <v>0</v>
      </c>
      <c r="G248" s="288">
        <f t="shared" si="28"/>
        <v>0</v>
      </c>
      <c r="H248" s="302"/>
      <c r="I248" s="302"/>
      <c r="J248" s="302"/>
      <c r="K248" s="302"/>
      <c r="L248" s="302"/>
      <c r="M248" s="302"/>
      <c r="N248" s="302"/>
      <c r="O248" s="302"/>
      <c r="P248" s="302"/>
      <c r="Q248" s="302"/>
      <c r="R248" s="302"/>
      <c r="S248" s="302"/>
      <c r="T248" s="302"/>
      <c r="U248" s="302"/>
      <c r="V248" s="302"/>
      <c r="W248" s="302"/>
      <c r="X248" s="302"/>
      <c r="Y248" s="302"/>
      <c r="Z248" s="302"/>
      <c r="AA248" s="302"/>
      <c r="AB248" s="302"/>
      <c r="AC248" s="302"/>
      <c r="AD248" s="302"/>
      <c r="AE248" s="302"/>
      <c r="AF248" s="302"/>
      <c r="AG248" s="302"/>
      <c r="AH248" s="290"/>
      <c r="AI248" s="290"/>
      <c r="AJ248" s="302"/>
      <c r="AK248" s="302"/>
      <c r="AL248" s="302"/>
      <c r="AM248" s="302"/>
      <c r="AN248" s="302"/>
      <c r="AO248" s="290"/>
      <c r="AP248" s="302"/>
      <c r="AQ248" s="302"/>
      <c r="AR248" s="302"/>
      <c r="AS248" s="302"/>
      <c r="AT248" s="302"/>
      <c r="AU248" s="302"/>
      <c r="AV248" s="302"/>
      <c r="AW248" s="302"/>
      <c r="AX248" s="302"/>
      <c r="AY248" s="302"/>
      <c r="AZ248" s="302"/>
      <c r="BA248" s="302"/>
      <c r="BB248" s="302"/>
      <c r="BC248" s="302"/>
      <c r="BD248" s="302"/>
      <c r="BF248" s="202"/>
    </row>
    <row r="249" spans="1:58" s="25" customFormat="1" ht="15" x14ac:dyDescent="0.25">
      <c r="A249" s="284" t="s">
        <v>1423</v>
      </c>
      <c r="B249" s="301" t="s">
        <v>1393</v>
      </c>
      <c r="C249" s="562" t="s">
        <v>1521</v>
      </c>
      <c r="D249" s="557"/>
      <c r="E249" s="288">
        <f>IF(Identification!$C$19="OUI",IF(AND($A$9="cpte_CN",$A249="cpte_CN"),SUMIF(CRP!$A$12:$A$412,B249,CRP!$L$12:$L$412),SUMIF(CRP!$B$12:$B$412,B249,CRP!$L$12:$L$412)),0)</f>
        <v>0</v>
      </c>
      <c r="F249" s="288">
        <f t="shared" si="29"/>
        <v>0</v>
      </c>
      <c r="G249" s="288">
        <f t="shared" ref="G249" si="30">E249-F249</f>
        <v>0</v>
      </c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  <c r="AA249" s="302"/>
      <c r="AB249" s="302"/>
      <c r="AC249" s="302"/>
      <c r="AD249" s="302"/>
      <c r="AE249" s="302"/>
      <c r="AF249" s="302"/>
      <c r="AG249" s="302"/>
      <c r="AH249" s="290"/>
      <c r="AI249" s="290"/>
      <c r="AJ249" s="302"/>
      <c r="AK249" s="302"/>
      <c r="AL249" s="302"/>
      <c r="AM249" s="302"/>
      <c r="AN249" s="302"/>
      <c r="AO249" s="290"/>
      <c r="AP249" s="302"/>
      <c r="AQ249" s="302"/>
      <c r="AR249" s="302"/>
      <c r="AS249" s="302"/>
      <c r="AT249" s="302"/>
      <c r="AU249" s="302"/>
      <c r="AV249" s="302"/>
      <c r="AW249" s="302"/>
      <c r="AX249" s="302"/>
      <c r="AY249" s="302"/>
      <c r="AZ249" s="302"/>
      <c r="BA249" s="302"/>
      <c r="BB249" s="302"/>
      <c r="BC249" s="302"/>
      <c r="BD249" s="302"/>
      <c r="BF249" s="202"/>
    </row>
    <row r="250" spans="1:58" s="25" customFormat="1" ht="15" x14ac:dyDescent="0.25">
      <c r="A250" s="284" t="s">
        <v>1423</v>
      </c>
      <c r="B250" s="301" t="s">
        <v>736</v>
      </c>
      <c r="C250" s="562" t="s">
        <v>1380</v>
      </c>
      <c r="D250" s="557"/>
      <c r="E250" s="288">
        <f>IF(Identification!$C$19="OUI",IF(AND($A$9="cpte_CN",$A250="cpte_CN"),SUMIF(CRP!$A$12:$A$412,B250,CRP!$L$12:$L$412),SUMIF(CRP!$B$12:$B$412,B250,CRP!$L$12:$L$412)),0)</f>
        <v>0</v>
      </c>
      <c r="F250" s="288">
        <f t="shared" si="29"/>
        <v>0</v>
      </c>
      <c r="G250" s="288">
        <f t="shared" si="28"/>
        <v>0</v>
      </c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B250" s="302"/>
      <c r="AC250" s="302"/>
      <c r="AD250" s="302"/>
      <c r="AE250" s="302"/>
      <c r="AF250" s="302"/>
      <c r="AG250" s="302"/>
      <c r="AH250" s="290"/>
      <c r="AI250" s="290"/>
      <c r="AJ250" s="302"/>
      <c r="AK250" s="302"/>
      <c r="AL250" s="302"/>
      <c r="AM250" s="302"/>
      <c r="AN250" s="302"/>
      <c r="AO250" s="290"/>
      <c r="AP250" s="302"/>
      <c r="AQ250" s="302"/>
      <c r="AR250" s="302"/>
      <c r="AS250" s="302"/>
      <c r="AT250" s="302"/>
      <c r="AU250" s="302"/>
      <c r="AV250" s="302"/>
      <c r="AW250" s="302"/>
      <c r="AX250" s="302"/>
      <c r="AY250" s="302"/>
      <c r="AZ250" s="302"/>
      <c r="BA250" s="302"/>
      <c r="BB250" s="302"/>
      <c r="BC250" s="302"/>
      <c r="BD250" s="302"/>
      <c r="BF250" s="202"/>
    </row>
    <row r="251" spans="1:58" s="25" customFormat="1" ht="15" x14ac:dyDescent="0.25">
      <c r="A251" s="284" t="s">
        <v>39</v>
      </c>
      <c r="B251" s="292"/>
      <c r="C251" s="565" t="s">
        <v>1540</v>
      </c>
      <c r="D251" s="557"/>
      <c r="E251" s="285">
        <f>E195+SUM(E248:E250)</f>
        <v>0</v>
      </c>
      <c r="F251" s="285">
        <f t="shared" si="29"/>
        <v>0</v>
      </c>
      <c r="G251" s="285">
        <f t="shared" si="28"/>
        <v>0</v>
      </c>
      <c r="H251" s="303">
        <f>H195+H248+H249+H250</f>
        <v>0</v>
      </c>
      <c r="I251" s="303">
        <f t="shared" ref="I251:BD251" si="31">I195+I248+I249+I250</f>
        <v>0</v>
      </c>
      <c r="J251" s="303">
        <f t="shared" si="31"/>
        <v>0</v>
      </c>
      <c r="K251" s="303">
        <f t="shared" si="31"/>
        <v>0</v>
      </c>
      <c r="L251" s="303">
        <f t="shared" si="31"/>
        <v>0</v>
      </c>
      <c r="M251" s="303">
        <f t="shared" si="31"/>
        <v>0</v>
      </c>
      <c r="N251" s="303">
        <f t="shared" si="31"/>
        <v>0</v>
      </c>
      <c r="O251" s="303">
        <f t="shared" si="31"/>
        <v>0</v>
      </c>
      <c r="P251" s="303">
        <f t="shared" si="31"/>
        <v>0</v>
      </c>
      <c r="Q251" s="303">
        <f t="shared" si="31"/>
        <v>0</v>
      </c>
      <c r="R251" s="303">
        <f t="shared" si="31"/>
        <v>0</v>
      </c>
      <c r="S251" s="303">
        <f t="shared" si="31"/>
        <v>0</v>
      </c>
      <c r="T251" s="303">
        <f t="shared" si="31"/>
        <v>0</v>
      </c>
      <c r="U251" s="303">
        <f t="shared" si="31"/>
        <v>0</v>
      </c>
      <c r="V251" s="303">
        <f t="shared" si="31"/>
        <v>0</v>
      </c>
      <c r="W251" s="303">
        <f t="shared" si="31"/>
        <v>0</v>
      </c>
      <c r="X251" s="303">
        <f t="shared" si="31"/>
        <v>0</v>
      </c>
      <c r="Y251" s="303">
        <f t="shared" si="31"/>
        <v>0</v>
      </c>
      <c r="Z251" s="303">
        <f t="shared" si="31"/>
        <v>0</v>
      </c>
      <c r="AA251" s="303">
        <f t="shared" si="31"/>
        <v>0</v>
      </c>
      <c r="AB251" s="303">
        <f t="shared" si="31"/>
        <v>0</v>
      </c>
      <c r="AC251" s="303">
        <f t="shared" si="31"/>
        <v>0</v>
      </c>
      <c r="AD251" s="303">
        <f t="shared" si="31"/>
        <v>0</v>
      </c>
      <c r="AE251" s="303">
        <f t="shared" si="31"/>
        <v>0</v>
      </c>
      <c r="AF251" s="303">
        <f t="shared" si="31"/>
        <v>0</v>
      </c>
      <c r="AG251" s="303">
        <f t="shared" si="31"/>
        <v>0</v>
      </c>
      <c r="AH251" s="303">
        <f t="shared" si="31"/>
        <v>0</v>
      </c>
      <c r="AI251" s="303">
        <f t="shared" si="31"/>
        <v>0</v>
      </c>
      <c r="AJ251" s="303">
        <f t="shared" si="31"/>
        <v>0</v>
      </c>
      <c r="AK251" s="303">
        <f t="shared" si="31"/>
        <v>0</v>
      </c>
      <c r="AL251" s="303">
        <f t="shared" si="31"/>
        <v>0</v>
      </c>
      <c r="AM251" s="303">
        <f t="shared" si="31"/>
        <v>0</v>
      </c>
      <c r="AN251" s="303">
        <f t="shared" si="31"/>
        <v>0</v>
      </c>
      <c r="AO251" s="303">
        <f t="shared" si="31"/>
        <v>0</v>
      </c>
      <c r="AP251" s="303">
        <f t="shared" si="31"/>
        <v>0</v>
      </c>
      <c r="AQ251" s="303">
        <f t="shared" si="31"/>
        <v>0</v>
      </c>
      <c r="AR251" s="303">
        <f t="shared" si="31"/>
        <v>0</v>
      </c>
      <c r="AS251" s="303">
        <f t="shared" si="31"/>
        <v>0</v>
      </c>
      <c r="AT251" s="303">
        <f t="shared" si="31"/>
        <v>0</v>
      </c>
      <c r="AU251" s="303">
        <f t="shared" si="31"/>
        <v>0</v>
      </c>
      <c r="AV251" s="303">
        <f t="shared" si="31"/>
        <v>0</v>
      </c>
      <c r="AW251" s="303">
        <f t="shared" si="31"/>
        <v>0</v>
      </c>
      <c r="AX251" s="303">
        <f t="shared" si="31"/>
        <v>0</v>
      </c>
      <c r="AY251" s="303">
        <f t="shared" si="31"/>
        <v>0</v>
      </c>
      <c r="AZ251" s="303">
        <f t="shared" si="31"/>
        <v>0</v>
      </c>
      <c r="BA251" s="303">
        <f t="shared" si="31"/>
        <v>0</v>
      </c>
      <c r="BB251" s="303">
        <f t="shared" si="31"/>
        <v>0</v>
      </c>
      <c r="BC251" s="303">
        <f t="shared" si="31"/>
        <v>0</v>
      </c>
      <c r="BD251" s="303">
        <f t="shared" si="31"/>
        <v>0</v>
      </c>
      <c r="BF251" s="202"/>
    </row>
    <row r="252" spans="1:58" s="25" customFormat="1" ht="30.75" customHeight="1" x14ac:dyDescent="0.25">
      <c r="A252" s="284" t="s">
        <v>39</v>
      </c>
      <c r="B252" s="292"/>
      <c r="C252" s="564" t="s">
        <v>1057</v>
      </c>
      <c r="D252" s="557"/>
      <c r="E252" s="285">
        <f>E13-E248-E249-E250</f>
        <v>0</v>
      </c>
      <c r="F252" s="285">
        <f t="shared" si="29"/>
        <v>0</v>
      </c>
      <c r="G252" s="285">
        <f t="shared" ref="G252:G253" si="32">E252-F252</f>
        <v>0</v>
      </c>
      <c r="H252" s="303">
        <f t="shared" ref="H252:AM252" si="33">H13-H248-H249-H250</f>
        <v>0</v>
      </c>
      <c r="I252" s="303">
        <f t="shared" si="33"/>
        <v>0</v>
      </c>
      <c r="J252" s="303">
        <f t="shared" si="33"/>
        <v>0</v>
      </c>
      <c r="K252" s="303">
        <f t="shared" si="33"/>
        <v>0</v>
      </c>
      <c r="L252" s="303">
        <f t="shared" si="33"/>
        <v>0</v>
      </c>
      <c r="M252" s="303">
        <f t="shared" si="33"/>
        <v>0</v>
      </c>
      <c r="N252" s="303">
        <f t="shared" si="33"/>
        <v>0</v>
      </c>
      <c r="O252" s="303">
        <f t="shared" si="33"/>
        <v>0</v>
      </c>
      <c r="P252" s="303">
        <f t="shared" si="33"/>
        <v>0</v>
      </c>
      <c r="Q252" s="303">
        <f t="shared" si="33"/>
        <v>0</v>
      </c>
      <c r="R252" s="303">
        <f t="shared" si="33"/>
        <v>0</v>
      </c>
      <c r="S252" s="303">
        <f t="shared" si="33"/>
        <v>0</v>
      </c>
      <c r="T252" s="303">
        <f t="shared" si="33"/>
        <v>0</v>
      </c>
      <c r="U252" s="303">
        <f t="shared" si="33"/>
        <v>0</v>
      </c>
      <c r="V252" s="303">
        <f t="shared" si="33"/>
        <v>0</v>
      </c>
      <c r="W252" s="303">
        <f t="shared" si="33"/>
        <v>0</v>
      </c>
      <c r="X252" s="303">
        <f t="shared" si="33"/>
        <v>0</v>
      </c>
      <c r="Y252" s="303">
        <f t="shared" si="33"/>
        <v>0</v>
      </c>
      <c r="Z252" s="303">
        <f t="shared" si="33"/>
        <v>0</v>
      </c>
      <c r="AA252" s="303">
        <f t="shared" si="33"/>
        <v>0</v>
      </c>
      <c r="AB252" s="303">
        <f t="shared" si="33"/>
        <v>0</v>
      </c>
      <c r="AC252" s="303">
        <f t="shared" si="33"/>
        <v>0</v>
      </c>
      <c r="AD252" s="303">
        <f t="shared" si="33"/>
        <v>0</v>
      </c>
      <c r="AE252" s="303">
        <f t="shared" si="33"/>
        <v>0</v>
      </c>
      <c r="AF252" s="303">
        <f t="shared" si="33"/>
        <v>0</v>
      </c>
      <c r="AG252" s="303">
        <f t="shared" si="33"/>
        <v>0</v>
      </c>
      <c r="AH252" s="303">
        <f t="shared" si="33"/>
        <v>0</v>
      </c>
      <c r="AI252" s="303">
        <f t="shared" si="33"/>
        <v>0</v>
      </c>
      <c r="AJ252" s="303">
        <f t="shared" si="33"/>
        <v>0</v>
      </c>
      <c r="AK252" s="303">
        <f t="shared" si="33"/>
        <v>0</v>
      </c>
      <c r="AL252" s="303">
        <f t="shared" si="33"/>
        <v>0</v>
      </c>
      <c r="AM252" s="303">
        <f t="shared" si="33"/>
        <v>0</v>
      </c>
      <c r="AN252" s="303">
        <f t="shared" ref="AN252:BD252" si="34">AN13-AN248-AN249-AN250</f>
        <v>0</v>
      </c>
      <c r="AO252" s="303">
        <f t="shared" si="34"/>
        <v>0</v>
      </c>
      <c r="AP252" s="303">
        <f t="shared" si="34"/>
        <v>0</v>
      </c>
      <c r="AQ252" s="303">
        <f t="shared" si="34"/>
        <v>0</v>
      </c>
      <c r="AR252" s="303">
        <f t="shared" si="34"/>
        <v>0</v>
      </c>
      <c r="AS252" s="303">
        <f t="shared" si="34"/>
        <v>0</v>
      </c>
      <c r="AT252" s="303">
        <f t="shared" si="34"/>
        <v>0</v>
      </c>
      <c r="AU252" s="303">
        <f t="shared" si="34"/>
        <v>0</v>
      </c>
      <c r="AV252" s="303">
        <f t="shared" si="34"/>
        <v>0</v>
      </c>
      <c r="AW252" s="303">
        <f t="shared" si="34"/>
        <v>0</v>
      </c>
      <c r="AX252" s="303">
        <f t="shared" si="34"/>
        <v>0</v>
      </c>
      <c r="AY252" s="303">
        <f t="shared" si="34"/>
        <v>0</v>
      </c>
      <c r="AZ252" s="303">
        <f t="shared" si="34"/>
        <v>0</v>
      </c>
      <c r="BA252" s="303">
        <f t="shared" si="34"/>
        <v>0</v>
      </c>
      <c r="BB252" s="303">
        <f t="shared" si="34"/>
        <v>0</v>
      </c>
      <c r="BC252" s="303">
        <f t="shared" si="34"/>
        <v>0</v>
      </c>
      <c r="BD252" s="303">
        <f t="shared" si="34"/>
        <v>0</v>
      </c>
      <c r="BF252" s="202"/>
    </row>
    <row r="253" spans="1:58" s="25" customFormat="1" ht="15" x14ac:dyDescent="0.25">
      <c r="A253" s="284" t="s">
        <v>39</v>
      </c>
      <c r="B253" s="292"/>
      <c r="C253" s="565" t="s">
        <v>1459</v>
      </c>
      <c r="D253" s="557"/>
      <c r="E253" s="285">
        <f>E194-E251</f>
        <v>0</v>
      </c>
      <c r="F253" s="285">
        <f t="shared" si="29"/>
        <v>0</v>
      </c>
      <c r="G253" s="285">
        <f t="shared" si="32"/>
        <v>0</v>
      </c>
      <c r="H253" s="303">
        <f t="shared" ref="H253:AM253" si="35">H194-H251</f>
        <v>0</v>
      </c>
      <c r="I253" s="303">
        <f t="shared" si="35"/>
        <v>0</v>
      </c>
      <c r="J253" s="303">
        <f t="shared" si="35"/>
        <v>0</v>
      </c>
      <c r="K253" s="303">
        <f t="shared" si="35"/>
        <v>0</v>
      </c>
      <c r="L253" s="303">
        <f t="shared" si="35"/>
        <v>0</v>
      </c>
      <c r="M253" s="303">
        <f t="shared" si="35"/>
        <v>0</v>
      </c>
      <c r="N253" s="303">
        <f t="shared" si="35"/>
        <v>0</v>
      </c>
      <c r="O253" s="303">
        <f t="shared" si="35"/>
        <v>0</v>
      </c>
      <c r="P253" s="303">
        <f t="shared" si="35"/>
        <v>0</v>
      </c>
      <c r="Q253" s="303">
        <f t="shared" si="35"/>
        <v>0</v>
      </c>
      <c r="R253" s="303">
        <f t="shared" si="35"/>
        <v>0</v>
      </c>
      <c r="S253" s="303">
        <f t="shared" si="35"/>
        <v>0</v>
      </c>
      <c r="T253" s="303">
        <f t="shared" si="35"/>
        <v>0</v>
      </c>
      <c r="U253" s="303">
        <f t="shared" si="35"/>
        <v>0</v>
      </c>
      <c r="V253" s="303">
        <f t="shared" si="35"/>
        <v>0</v>
      </c>
      <c r="W253" s="303">
        <f t="shared" si="35"/>
        <v>0</v>
      </c>
      <c r="X253" s="303">
        <f t="shared" si="35"/>
        <v>0</v>
      </c>
      <c r="Y253" s="303">
        <f t="shared" si="35"/>
        <v>0</v>
      </c>
      <c r="Z253" s="303">
        <f t="shared" si="35"/>
        <v>0</v>
      </c>
      <c r="AA253" s="303">
        <f t="shared" si="35"/>
        <v>0</v>
      </c>
      <c r="AB253" s="303">
        <f t="shared" si="35"/>
        <v>0</v>
      </c>
      <c r="AC253" s="303">
        <f t="shared" si="35"/>
        <v>0</v>
      </c>
      <c r="AD253" s="303">
        <f t="shared" si="35"/>
        <v>0</v>
      </c>
      <c r="AE253" s="303">
        <f t="shared" si="35"/>
        <v>0</v>
      </c>
      <c r="AF253" s="303">
        <f t="shared" si="35"/>
        <v>0</v>
      </c>
      <c r="AG253" s="303">
        <f t="shared" si="35"/>
        <v>0</v>
      </c>
      <c r="AH253" s="303">
        <f t="shared" si="35"/>
        <v>0</v>
      </c>
      <c r="AI253" s="303">
        <f t="shared" si="35"/>
        <v>0</v>
      </c>
      <c r="AJ253" s="303">
        <f t="shared" si="35"/>
        <v>0</v>
      </c>
      <c r="AK253" s="303">
        <f t="shared" si="35"/>
        <v>0</v>
      </c>
      <c r="AL253" s="303">
        <f t="shared" si="35"/>
        <v>0</v>
      </c>
      <c r="AM253" s="303">
        <f t="shared" si="35"/>
        <v>0</v>
      </c>
      <c r="AN253" s="303">
        <f t="shared" ref="AN253:BD253" si="36">AN194-AN251</f>
        <v>0</v>
      </c>
      <c r="AO253" s="303">
        <f t="shared" si="36"/>
        <v>0</v>
      </c>
      <c r="AP253" s="303">
        <f t="shared" si="36"/>
        <v>0</v>
      </c>
      <c r="AQ253" s="303">
        <f t="shared" si="36"/>
        <v>0</v>
      </c>
      <c r="AR253" s="303">
        <f t="shared" si="36"/>
        <v>0</v>
      </c>
      <c r="AS253" s="303">
        <f t="shared" si="36"/>
        <v>0</v>
      </c>
      <c r="AT253" s="303">
        <f t="shared" si="36"/>
        <v>0</v>
      </c>
      <c r="AU253" s="303">
        <f t="shared" si="36"/>
        <v>0</v>
      </c>
      <c r="AV253" s="303">
        <f t="shared" si="36"/>
        <v>0</v>
      </c>
      <c r="AW253" s="303">
        <f t="shared" si="36"/>
        <v>0</v>
      </c>
      <c r="AX253" s="303">
        <f t="shared" si="36"/>
        <v>0</v>
      </c>
      <c r="AY253" s="303">
        <f t="shared" si="36"/>
        <v>0</v>
      </c>
      <c r="AZ253" s="303">
        <f t="shared" si="36"/>
        <v>0</v>
      </c>
      <c r="BA253" s="303">
        <f t="shared" si="36"/>
        <v>0</v>
      </c>
      <c r="BB253" s="303">
        <f t="shared" si="36"/>
        <v>0</v>
      </c>
      <c r="BC253" s="303">
        <f t="shared" si="36"/>
        <v>0</v>
      </c>
      <c r="BD253" s="303">
        <f t="shared" si="36"/>
        <v>0</v>
      </c>
      <c r="BF253" s="202"/>
    </row>
    <row r="254" spans="1:58" x14ac:dyDescent="0.2">
      <c r="B254" s="3" t="s">
        <v>836</v>
      </c>
      <c r="C254" s="3" t="s">
        <v>1454</v>
      </c>
      <c r="E254" s="146"/>
      <c r="F254" s="146"/>
      <c r="G254" s="146"/>
      <c r="H254" s="2">
        <v>1</v>
      </c>
      <c r="O254" s="2">
        <v>1</v>
      </c>
      <c r="P254" s="2">
        <v>1</v>
      </c>
      <c r="Q254" s="2">
        <v>1</v>
      </c>
      <c r="R254" s="2">
        <v>1</v>
      </c>
      <c r="S254" s="2">
        <v>1</v>
      </c>
      <c r="T254" s="2">
        <v>1</v>
      </c>
      <c r="X254" s="146">
        <v>1</v>
      </c>
      <c r="Y254" s="2">
        <v>1</v>
      </c>
      <c r="Z254" s="2">
        <v>1</v>
      </c>
      <c r="AA254" s="2">
        <v>1</v>
      </c>
      <c r="AB254" s="2">
        <v>1</v>
      </c>
      <c r="AC254" s="2">
        <v>1</v>
      </c>
      <c r="AD254" s="2">
        <v>1</v>
      </c>
      <c r="AE254" s="2">
        <v>1</v>
      </c>
      <c r="AF254" s="2">
        <v>1</v>
      </c>
      <c r="AG254" s="2">
        <v>1</v>
      </c>
      <c r="AH254" s="2">
        <v>1</v>
      </c>
      <c r="AI254" s="2">
        <v>1</v>
      </c>
      <c r="AJ254" s="2">
        <v>1</v>
      </c>
      <c r="AK254" s="2">
        <v>1</v>
      </c>
      <c r="AL254" s="2">
        <v>1</v>
      </c>
      <c r="AM254" s="2">
        <v>1</v>
      </c>
      <c r="AN254" s="2">
        <v>1</v>
      </c>
      <c r="AO254" s="146">
        <v>1</v>
      </c>
      <c r="AP254" s="2">
        <v>1</v>
      </c>
      <c r="AQ254" s="2">
        <v>1</v>
      </c>
      <c r="AR254" s="2">
        <v>1</v>
      </c>
      <c r="AS254" s="2">
        <v>1</v>
      </c>
      <c r="AT254" s="2">
        <v>1</v>
      </c>
      <c r="AU254" s="2">
        <v>1</v>
      </c>
      <c r="AV254" s="2">
        <v>1</v>
      </c>
      <c r="AW254" s="2">
        <v>1</v>
      </c>
      <c r="AX254" s="2">
        <v>1</v>
      </c>
      <c r="AY254" s="2">
        <v>1</v>
      </c>
      <c r="AZ254" s="2">
        <v>1</v>
      </c>
      <c r="BA254" s="2">
        <v>1</v>
      </c>
      <c r="BB254" s="2">
        <v>1</v>
      </c>
      <c r="BC254" s="2">
        <v>1</v>
      </c>
      <c r="BD254" s="2">
        <v>1</v>
      </c>
    </row>
    <row r="255" spans="1:58" x14ac:dyDescent="0.2">
      <c r="E255" s="146"/>
      <c r="F255" s="146"/>
      <c r="G255" s="146"/>
    </row>
    <row r="256" spans="1:58" ht="24" x14ac:dyDescent="0.2">
      <c r="C256" s="176" t="s">
        <v>1560</v>
      </c>
      <c r="D256" s="177"/>
      <c r="E256" s="178"/>
      <c r="F256" s="178"/>
      <c r="G256" s="305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  <c r="AA256" s="290"/>
      <c r="AB256" s="290"/>
      <c r="AC256" s="290"/>
      <c r="AD256" s="290"/>
      <c r="AE256" s="290"/>
      <c r="AF256" s="290"/>
      <c r="AG256" s="290"/>
      <c r="AH256" s="290"/>
      <c r="AI256" s="290"/>
      <c r="AJ256" s="306">
        <f t="shared" ref="AJ256:BD256" si="37">SUM(AJ24:AJ37)</f>
        <v>0</v>
      </c>
      <c r="AK256" s="176">
        <f t="shared" si="37"/>
        <v>0</v>
      </c>
      <c r="AL256" s="176">
        <f t="shared" si="37"/>
        <v>0</v>
      </c>
      <c r="AM256" s="176">
        <f t="shared" si="37"/>
        <v>0</v>
      </c>
      <c r="AN256" s="176">
        <f t="shared" si="37"/>
        <v>0</v>
      </c>
      <c r="AO256" s="176">
        <f t="shared" si="37"/>
        <v>0</v>
      </c>
      <c r="AP256" s="176">
        <f t="shared" si="37"/>
        <v>0</v>
      </c>
      <c r="AQ256" s="176">
        <f t="shared" si="37"/>
        <v>0</v>
      </c>
      <c r="AR256" s="176">
        <f t="shared" si="37"/>
        <v>0</v>
      </c>
      <c r="AS256" s="176">
        <f t="shared" si="37"/>
        <v>0</v>
      </c>
      <c r="AT256" s="176">
        <f t="shared" si="37"/>
        <v>0</v>
      </c>
      <c r="AU256" s="176">
        <f t="shared" si="37"/>
        <v>0</v>
      </c>
      <c r="AV256" s="176">
        <f t="shared" si="37"/>
        <v>0</v>
      </c>
      <c r="AW256" s="176">
        <f t="shared" si="37"/>
        <v>0</v>
      </c>
      <c r="AX256" s="176">
        <f t="shared" si="37"/>
        <v>0</v>
      </c>
      <c r="AY256" s="176">
        <f t="shared" si="37"/>
        <v>0</v>
      </c>
      <c r="AZ256" s="176">
        <f t="shared" si="37"/>
        <v>0</v>
      </c>
      <c r="BA256" s="176">
        <f t="shared" si="37"/>
        <v>0</v>
      </c>
      <c r="BB256" s="176">
        <f t="shared" si="37"/>
        <v>0</v>
      </c>
      <c r="BC256" s="176">
        <f t="shared" si="37"/>
        <v>0</v>
      </c>
      <c r="BD256" s="176">
        <f t="shared" si="37"/>
        <v>0</v>
      </c>
    </row>
    <row r="259" ht="15" customHeight="1" x14ac:dyDescent="0.2"/>
    <row r="260" ht="15.75" customHeight="1" x14ac:dyDescent="0.2"/>
    <row r="263" ht="15.75" customHeight="1" x14ac:dyDescent="0.2"/>
    <row r="264" ht="15.75" customHeight="1" x14ac:dyDescent="0.2"/>
    <row r="265" ht="18" customHeight="1" x14ac:dyDescent="0.2"/>
    <row r="308" spans="2:7" x14ac:dyDescent="0.2">
      <c r="B308" s="16"/>
      <c r="C308" s="16"/>
      <c r="D308" s="16"/>
    </row>
    <row r="309" spans="2:7" x14ac:dyDescent="0.2">
      <c r="B309" s="16"/>
      <c r="C309" s="16"/>
      <c r="D309" s="16"/>
    </row>
    <row r="310" spans="2:7" x14ac:dyDescent="0.2">
      <c r="B310" s="16"/>
      <c r="C310" s="16"/>
      <c r="D310" s="16"/>
    </row>
    <row r="311" spans="2:7" x14ac:dyDescent="0.2">
      <c r="B311" s="16"/>
      <c r="C311" s="16"/>
      <c r="D311" s="16"/>
    </row>
    <row r="312" spans="2:7" x14ac:dyDescent="0.2">
      <c r="B312" s="16"/>
      <c r="C312" s="16"/>
      <c r="D312" s="16"/>
    </row>
    <row r="313" spans="2:7" x14ac:dyDescent="0.2">
      <c r="B313" s="16"/>
      <c r="C313" s="16"/>
      <c r="D313" s="16"/>
    </row>
    <row r="316" spans="2:7" s="16" customFormat="1" x14ac:dyDescent="0.2">
      <c r="B316" s="2"/>
      <c r="C316" s="2"/>
      <c r="D316" s="146"/>
      <c r="E316" s="37"/>
      <c r="F316" s="37"/>
      <c r="G316" s="37"/>
    </row>
    <row r="317" spans="2:7" s="16" customFormat="1" x14ac:dyDescent="0.2">
      <c r="B317" s="2"/>
      <c r="C317" s="2"/>
      <c r="D317" s="146"/>
      <c r="E317" s="37"/>
      <c r="F317" s="37"/>
      <c r="G317" s="37"/>
    </row>
    <row r="318" spans="2:7" s="16" customFormat="1" x14ac:dyDescent="0.2">
      <c r="B318" s="2"/>
      <c r="C318" s="2"/>
      <c r="D318" s="146"/>
      <c r="E318" s="37"/>
      <c r="F318" s="37"/>
      <c r="G318" s="37"/>
    </row>
    <row r="319" spans="2:7" s="16" customFormat="1" x14ac:dyDescent="0.2">
      <c r="B319" s="2"/>
      <c r="C319" s="2"/>
      <c r="D319" s="146"/>
      <c r="E319" s="37"/>
      <c r="F319" s="37"/>
      <c r="G319" s="37"/>
    </row>
    <row r="336" spans="5:7" x14ac:dyDescent="0.2">
      <c r="E336" s="42"/>
      <c r="F336" s="42"/>
      <c r="G336" s="42"/>
    </row>
  </sheetData>
  <mergeCells count="245">
    <mergeCell ref="C252:D252"/>
    <mergeCell ref="C253:D253"/>
    <mergeCell ref="C248:D248"/>
    <mergeCell ref="C249:D249"/>
    <mergeCell ref="C250:D250"/>
    <mergeCell ref="C251:D251"/>
    <mergeCell ref="C244:D244"/>
    <mergeCell ref="C245:D245"/>
    <mergeCell ref="C246:D246"/>
    <mergeCell ref="C247:D247"/>
    <mergeCell ref="C239:D239"/>
    <mergeCell ref="C240:D240"/>
    <mergeCell ref="C241:D241"/>
    <mergeCell ref="C242:D242"/>
    <mergeCell ref="C243:D243"/>
    <mergeCell ref="C234:D234"/>
    <mergeCell ref="C235:D235"/>
    <mergeCell ref="C236:D236"/>
    <mergeCell ref="C237:D237"/>
    <mergeCell ref="C238:D238"/>
    <mergeCell ref="C229:D229"/>
    <mergeCell ref="C230:D230"/>
    <mergeCell ref="C231:D231"/>
    <mergeCell ref="C232:D232"/>
    <mergeCell ref="C233:D233"/>
    <mergeCell ref="C224:D224"/>
    <mergeCell ref="C225:D225"/>
    <mergeCell ref="C226:D226"/>
    <mergeCell ref="C227:D227"/>
    <mergeCell ref="C228:D228"/>
    <mergeCell ref="C219:D219"/>
    <mergeCell ref="C220:D220"/>
    <mergeCell ref="C221:D221"/>
    <mergeCell ref="C222:D222"/>
    <mergeCell ref="C223:D223"/>
    <mergeCell ref="C214:D214"/>
    <mergeCell ref="C215:D215"/>
    <mergeCell ref="C216:D216"/>
    <mergeCell ref="C217:D217"/>
    <mergeCell ref="C218:D218"/>
    <mergeCell ref="C209:D209"/>
    <mergeCell ref="C210:D210"/>
    <mergeCell ref="C211:D211"/>
    <mergeCell ref="C212:D212"/>
    <mergeCell ref="C213:D213"/>
    <mergeCell ref="C204:D204"/>
    <mergeCell ref="C205:D205"/>
    <mergeCell ref="C206:D206"/>
    <mergeCell ref="C207:D207"/>
    <mergeCell ref="C208:D208"/>
    <mergeCell ref="C200:D200"/>
    <mergeCell ref="C201:D201"/>
    <mergeCell ref="C202:D202"/>
    <mergeCell ref="C203:D203"/>
    <mergeCell ref="C199:D199"/>
    <mergeCell ref="C196:D196"/>
    <mergeCell ref="C197:D197"/>
    <mergeCell ref="C198:D198"/>
    <mergeCell ref="C192:D192"/>
    <mergeCell ref="C193:D193"/>
    <mergeCell ref="C194:D194"/>
    <mergeCell ref="C195:D195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3:D153"/>
    <mergeCell ref="C154:D154"/>
    <mergeCell ref="C155:D155"/>
    <mergeCell ref="C156:D156"/>
    <mergeCell ref="C148:D148"/>
    <mergeCell ref="C149:D149"/>
    <mergeCell ref="C150:D150"/>
    <mergeCell ref="C151:D151"/>
    <mergeCell ref="C152:D152"/>
    <mergeCell ref="C143:D143"/>
    <mergeCell ref="C144:D144"/>
    <mergeCell ref="C145:D145"/>
    <mergeCell ref="C146:D146"/>
    <mergeCell ref="C147:D147"/>
    <mergeCell ref="C138:D138"/>
    <mergeCell ref="C139:D139"/>
    <mergeCell ref="C140:D140"/>
    <mergeCell ref="C141:D141"/>
    <mergeCell ref="C142:D142"/>
    <mergeCell ref="C133:D133"/>
    <mergeCell ref="C134:D134"/>
    <mergeCell ref="C135:D135"/>
    <mergeCell ref="C136:D136"/>
    <mergeCell ref="C137:D137"/>
    <mergeCell ref="C128:D128"/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12:D112"/>
    <mergeCell ref="C103:D103"/>
    <mergeCell ref="C104:D104"/>
    <mergeCell ref="C105:D105"/>
    <mergeCell ref="C106:D106"/>
    <mergeCell ref="C107:D107"/>
    <mergeCell ref="C98:D98"/>
    <mergeCell ref="C99:D99"/>
    <mergeCell ref="C100:D100"/>
    <mergeCell ref="C101:D101"/>
    <mergeCell ref="C102:D10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B2:C4"/>
    <mergeCell ref="E16:E17"/>
    <mergeCell ref="G16:G17"/>
    <mergeCell ref="C12:D12"/>
    <mergeCell ref="C13:D13"/>
    <mergeCell ref="C14:D14"/>
    <mergeCell ref="C15:D15"/>
    <mergeCell ref="C16:D16"/>
    <mergeCell ref="C17:D17"/>
  </mergeCells>
  <conditionalFormatting sqref="G13:G253">
    <cfRule type="cellIs" dxfId="11" priority="7" operator="notBetween">
      <formula>-1</formula>
      <formula>1</formula>
    </cfRule>
  </conditionalFormatting>
  <conditionalFormatting sqref="H11:BD11">
    <cfRule type="cellIs" dxfId="10" priority="1" operator="equal">
      <formula>"CN&lt;0!"</formula>
    </cfRule>
    <cfRule type="cellIs" dxfId="9" priority="2" operator="equal">
      <formula>"CN=0!"</formula>
    </cfRule>
  </conditionalFormatting>
  <hyperlinks>
    <hyperlink ref="B1" location="Identification!A1" display="Retour vers l'identification"/>
  </hyperlinks>
  <pageMargins left="0.31496062992125984" right="0.31496062992125984" top="0.35433070866141736" bottom="0.74803149606299213" header="0.31496062992125984" footer="0.19685039370078741"/>
  <pageSetup paperSize="9" scale="50" orientation="landscape" r:id="rId1"/>
  <headerFooter>
    <oddFooter>&amp;C&amp;P</oddFooter>
  </headerFooter>
  <ignoredErrors>
    <ignoredError sqref="E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F0"/>
    <pageSetUpPr fitToPage="1"/>
  </sheetPr>
  <dimension ref="A1:N240"/>
  <sheetViews>
    <sheetView zoomScaleNormal="100" workbookViewId="0">
      <selection activeCell="C21" sqref="C21"/>
    </sheetView>
  </sheetViews>
  <sheetFormatPr baseColWidth="10" defaultColWidth="11.42578125" defaultRowHeight="14.25" x14ac:dyDescent="0.2"/>
  <cols>
    <col min="1" max="1" width="11.42578125" style="73" customWidth="1"/>
    <col min="2" max="2" width="13.140625" style="2" customWidth="1"/>
    <col min="3" max="3" width="29.5703125" style="2" bestFit="1" customWidth="1"/>
    <col min="4" max="4" width="20" style="146" customWidth="1"/>
    <col min="5" max="5" width="14.85546875" style="2" customWidth="1"/>
    <col min="6" max="6" width="14.85546875" style="146" customWidth="1"/>
    <col min="7" max="7" width="10" style="146" customWidth="1"/>
    <col min="8" max="8" width="14.140625" style="146" customWidth="1"/>
    <col min="9" max="13" width="14.140625" style="2" customWidth="1"/>
    <col min="14" max="14" width="11.42578125" style="136" customWidth="1"/>
    <col min="15" max="16384" width="11.42578125" style="2"/>
  </cols>
  <sheetData>
    <row r="1" spans="1:14" s="31" customFormat="1" ht="15" x14ac:dyDescent="0.25">
      <c r="A1" s="46"/>
      <c r="B1" s="8" t="s">
        <v>765</v>
      </c>
      <c r="C1" s="8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8"/>
    </row>
    <row r="2" spans="1:14" s="24" customFormat="1" x14ac:dyDescent="0.2">
      <c r="A2" s="553" t="s">
        <v>1595</v>
      </c>
      <c r="B2" s="553"/>
      <c r="C2" s="553"/>
      <c r="D2" s="519" t="s">
        <v>718</v>
      </c>
      <c r="E2" s="518"/>
      <c r="F2" s="518"/>
      <c r="G2" s="518"/>
      <c r="H2" s="518"/>
      <c r="I2" s="241" t="s">
        <v>550</v>
      </c>
      <c r="J2" s="241" t="s">
        <v>550</v>
      </c>
      <c r="K2" s="241" t="s">
        <v>550</v>
      </c>
      <c r="L2" s="241" t="s">
        <v>550</v>
      </c>
      <c r="M2" s="242" t="s">
        <v>549</v>
      </c>
    </row>
    <row r="3" spans="1:14" s="36" customFormat="1" ht="60" x14ac:dyDescent="0.25">
      <c r="A3" s="553"/>
      <c r="B3" s="553"/>
      <c r="C3" s="553"/>
      <c r="D3" s="519" t="s">
        <v>534</v>
      </c>
      <c r="E3" s="518"/>
      <c r="F3" s="518"/>
      <c r="G3" s="518"/>
      <c r="H3" s="518"/>
      <c r="I3" s="256" t="s">
        <v>535</v>
      </c>
      <c r="J3" s="256" t="s">
        <v>537</v>
      </c>
      <c r="K3" s="256" t="s">
        <v>538</v>
      </c>
      <c r="L3" s="256" t="s">
        <v>536</v>
      </c>
      <c r="M3" s="257" t="s">
        <v>539</v>
      </c>
      <c r="N3" s="137"/>
    </row>
    <row r="4" spans="1:14" s="24" customFormat="1" ht="25.5" customHeight="1" x14ac:dyDescent="0.2">
      <c r="A4" s="553"/>
      <c r="B4" s="553"/>
      <c r="C4" s="553"/>
      <c r="D4" s="187" t="s">
        <v>707</v>
      </c>
      <c r="E4" s="529" t="s">
        <v>1579</v>
      </c>
      <c r="F4" s="529" t="s">
        <v>1517</v>
      </c>
      <c r="G4" s="529" t="s">
        <v>1580</v>
      </c>
      <c r="H4" s="529" t="s">
        <v>1585</v>
      </c>
      <c r="I4" s="271" t="s">
        <v>832</v>
      </c>
      <c r="J4" s="271" t="s">
        <v>833</v>
      </c>
      <c r="K4" s="271" t="s">
        <v>834</v>
      </c>
      <c r="L4" s="271" t="s">
        <v>835</v>
      </c>
      <c r="M4" s="272" t="s">
        <v>549</v>
      </c>
    </row>
    <row r="5" spans="1:14" s="24" customFormat="1" ht="25.5" customHeight="1" x14ac:dyDescent="0.2">
      <c r="A5" s="309"/>
      <c r="B5" s="309"/>
      <c r="C5" s="309"/>
      <c r="D5" s="518"/>
      <c r="E5" s="518"/>
      <c r="F5" s="518"/>
      <c r="G5" s="518"/>
      <c r="H5" s="518"/>
      <c r="I5" s="308"/>
      <c r="J5" s="308"/>
      <c r="K5" s="308"/>
      <c r="L5" s="308"/>
      <c r="M5" s="308"/>
    </row>
    <row r="6" spans="1:14" s="24" customFormat="1" x14ac:dyDescent="0.2">
      <c r="A6" s="309"/>
      <c r="B6" s="310"/>
      <c r="C6" s="309"/>
      <c r="D6" s="518"/>
      <c r="E6" s="518"/>
      <c r="F6" s="518"/>
      <c r="G6" s="518"/>
      <c r="H6" s="518"/>
      <c r="I6" s="308"/>
      <c r="J6" s="308"/>
      <c r="K6" s="308"/>
      <c r="L6" s="308"/>
      <c r="M6" s="308"/>
    </row>
    <row r="7" spans="1:14" s="24" customFormat="1" x14ac:dyDescent="0.2">
      <c r="A7" s="309"/>
      <c r="B7" s="311"/>
      <c r="C7" s="309"/>
      <c r="D7" s="518"/>
      <c r="E7" s="518"/>
      <c r="F7" s="518"/>
      <c r="G7" s="518"/>
      <c r="H7" s="518"/>
      <c r="I7" s="308"/>
      <c r="J7" s="308"/>
      <c r="K7" s="308"/>
      <c r="L7" s="308"/>
      <c r="M7" s="308"/>
    </row>
    <row r="8" spans="1:14" s="24" customFormat="1" x14ac:dyDescent="0.2">
      <c r="A8" s="309"/>
      <c r="B8" s="309"/>
      <c r="C8" s="309"/>
      <c r="D8" s="518"/>
      <c r="E8" s="518"/>
      <c r="F8" s="518"/>
      <c r="G8" s="518"/>
      <c r="H8" s="518"/>
      <c r="I8" s="308"/>
      <c r="J8" s="308"/>
      <c r="K8" s="308"/>
      <c r="L8" s="308"/>
      <c r="M8" s="308"/>
    </row>
    <row r="9" spans="1:14" s="24" customFormat="1" x14ac:dyDescent="0.2">
      <c r="A9" s="309"/>
      <c r="B9" s="309"/>
      <c r="C9" s="309"/>
      <c r="D9" s="518"/>
      <c r="E9" s="518"/>
      <c r="F9" s="518"/>
      <c r="G9" s="518"/>
      <c r="H9" s="518"/>
      <c r="I9" s="308"/>
      <c r="J9" s="308"/>
      <c r="K9" s="308"/>
      <c r="L9" s="308"/>
      <c r="M9" s="308"/>
    </row>
    <row r="10" spans="1:14" s="24" customFormat="1" ht="28.5" customHeight="1" x14ac:dyDescent="0.2">
      <c r="A10" s="312"/>
      <c r="B10" s="581" t="s">
        <v>1548</v>
      </c>
      <c r="C10" s="582"/>
      <c r="D10" s="521"/>
      <c r="E10" s="224"/>
      <c r="F10" s="224"/>
      <c r="G10" s="224"/>
      <c r="H10" s="224"/>
      <c r="I10" s="224"/>
      <c r="J10" s="224"/>
      <c r="K10" s="224"/>
      <c r="L10" s="224"/>
      <c r="M10" s="224"/>
    </row>
    <row r="11" spans="1:14" s="24" customFormat="1" x14ac:dyDescent="0.2">
      <c r="A11" s="312"/>
      <c r="B11" s="220">
        <v>701</v>
      </c>
      <c r="C11" s="522" t="s">
        <v>391</v>
      </c>
      <c r="D11" s="523"/>
      <c r="E11" s="290"/>
      <c r="F11" s="290"/>
      <c r="G11" s="290"/>
      <c r="H11" s="290"/>
      <c r="I11" s="313"/>
      <c r="J11" s="313"/>
      <c r="K11" s="313"/>
      <c r="L11" s="313">
        <f>CRP!K316</f>
        <v>0</v>
      </c>
      <c r="M11" s="313"/>
    </row>
    <row r="12" spans="1:14" s="24" customFormat="1" ht="15" x14ac:dyDescent="0.2">
      <c r="A12" s="312"/>
      <c r="B12" s="220">
        <v>702</v>
      </c>
      <c r="C12" s="522" t="s">
        <v>392</v>
      </c>
      <c r="D12" s="524"/>
      <c r="E12" s="290"/>
      <c r="F12" s="290"/>
      <c r="G12" s="290"/>
      <c r="H12" s="290"/>
      <c r="I12" s="313"/>
      <c r="J12" s="313"/>
      <c r="K12" s="313"/>
      <c r="L12" s="313">
        <f>CRP!K317</f>
        <v>0</v>
      </c>
      <c r="M12" s="313"/>
    </row>
    <row r="13" spans="1:14" s="24" customFormat="1" ht="15" x14ac:dyDescent="0.2">
      <c r="A13" s="312"/>
      <c r="B13" s="220">
        <v>703</v>
      </c>
      <c r="C13" s="522" t="s">
        <v>393</v>
      </c>
      <c r="D13" s="524"/>
      <c r="E13" s="290"/>
      <c r="F13" s="290"/>
      <c r="G13" s="290"/>
      <c r="H13" s="290"/>
      <c r="I13" s="313"/>
      <c r="J13" s="313"/>
      <c r="K13" s="313"/>
      <c r="L13" s="313">
        <f>CRP!K318</f>
        <v>0</v>
      </c>
      <c r="M13" s="313"/>
    </row>
    <row r="14" spans="1:14" s="24" customFormat="1" ht="15" x14ac:dyDescent="0.2">
      <c r="A14" s="312"/>
      <c r="B14" s="220">
        <v>704</v>
      </c>
      <c r="C14" s="522" t="s">
        <v>394</v>
      </c>
      <c r="D14" s="524"/>
      <c r="E14" s="290"/>
      <c r="F14" s="290"/>
      <c r="G14" s="290"/>
      <c r="H14" s="290"/>
      <c r="I14" s="313"/>
      <c r="J14" s="313"/>
      <c r="K14" s="313"/>
      <c r="L14" s="313">
        <f>CRP!K319</f>
        <v>0</v>
      </c>
      <c r="M14" s="313"/>
    </row>
    <row r="15" spans="1:14" s="24" customFormat="1" ht="15" x14ac:dyDescent="0.2">
      <c r="A15" s="312"/>
      <c r="B15" s="220">
        <v>705</v>
      </c>
      <c r="C15" s="522" t="s">
        <v>395</v>
      </c>
      <c r="D15" s="524"/>
      <c r="E15" s="290"/>
      <c r="F15" s="290"/>
      <c r="G15" s="290"/>
      <c r="H15" s="290"/>
      <c r="I15" s="313"/>
      <c r="J15" s="313"/>
      <c r="K15" s="313"/>
      <c r="L15" s="313">
        <f>CRP!K320</f>
        <v>0</v>
      </c>
      <c r="M15" s="313"/>
    </row>
    <row r="16" spans="1:14" s="24" customFormat="1" ht="15" x14ac:dyDescent="0.2">
      <c r="A16" s="312"/>
      <c r="B16" s="220">
        <v>706</v>
      </c>
      <c r="C16" s="522" t="s">
        <v>396</v>
      </c>
      <c r="D16" s="524"/>
      <c r="E16" s="290"/>
      <c r="F16" s="290"/>
      <c r="G16" s="290"/>
      <c r="H16" s="290"/>
      <c r="I16" s="313"/>
      <c r="J16" s="313"/>
      <c r="K16" s="313"/>
      <c r="L16" s="313">
        <f>CRP!K321</f>
        <v>0</v>
      </c>
      <c r="M16" s="313"/>
    </row>
    <row r="17" spans="1:13" s="24" customFormat="1" ht="15" x14ac:dyDescent="0.2">
      <c r="A17" s="312"/>
      <c r="B17" s="220">
        <v>7071</v>
      </c>
      <c r="C17" s="522" t="s">
        <v>398</v>
      </c>
      <c r="D17" s="524"/>
      <c r="E17" s="290"/>
      <c r="F17" s="290"/>
      <c r="G17" s="290"/>
      <c r="H17" s="290"/>
      <c r="I17" s="313">
        <f>CRP!K322</f>
        <v>0</v>
      </c>
      <c r="J17" s="313"/>
      <c r="K17" s="313"/>
      <c r="L17" s="313"/>
      <c r="M17" s="313"/>
    </row>
    <row r="18" spans="1:13" s="24" customFormat="1" ht="15" x14ac:dyDescent="0.2">
      <c r="A18" s="312"/>
      <c r="B18" s="220">
        <v>7078</v>
      </c>
      <c r="C18" s="522" t="s">
        <v>399</v>
      </c>
      <c r="D18" s="524"/>
      <c r="E18" s="290"/>
      <c r="F18" s="290"/>
      <c r="G18" s="290"/>
      <c r="H18" s="290"/>
      <c r="I18" s="313"/>
      <c r="J18" s="313"/>
      <c r="K18" s="313"/>
      <c r="L18" s="313">
        <f>CRP!K323</f>
        <v>0</v>
      </c>
      <c r="M18" s="313"/>
    </row>
    <row r="19" spans="1:13" s="24" customFormat="1" ht="22.5" x14ac:dyDescent="0.2">
      <c r="A19" s="312"/>
      <c r="B19" s="220">
        <v>70821</v>
      </c>
      <c r="C19" s="522" t="s">
        <v>404</v>
      </c>
      <c r="D19" s="524"/>
      <c r="E19" s="290"/>
      <c r="F19" s="290"/>
      <c r="G19" s="290"/>
      <c r="H19" s="290"/>
      <c r="I19" s="313"/>
      <c r="J19" s="313"/>
      <c r="K19" s="313">
        <f>CRP!K328</f>
        <v>0</v>
      </c>
      <c r="L19" s="313"/>
      <c r="M19" s="313"/>
    </row>
    <row r="20" spans="1:13" s="24" customFormat="1" ht="22.5" x14ac:dyDescent="0.2">
      <c r="A20" s="312"/>
      <c r="B20" s="220">
        <v>70822</v>
      </c>
      <c r="C20" s="522" t="s">
        <v>405</v>
      </c>
      <c r="D20" s="524"/>
      <c r="E20" s="290"/>
      <c r="F20" s="290"/>
      <c r="G20" s="290"/>
      <c r="H20" s="290"/>
      <c r="I20" s="313"/>
      <c r="J20" s="313"/>
      <c r="K20" s="313">
        <f>CRP!K329</f>
        <v>0</v>
      </c>
      <c r="L20" s="313"/>
      <c r="M20" s="313"/>
    </row>
    <row r="21" spans="1:13" s="24" customFormat="1" ht="22.5" x14ac:dyDescent="0.2">
      <c r="A21" s="312"/>
      <c r="B21" s="220">
        <v>70823</v>
      </c>
      <c r="C21" s="522" t="s">
        <v>406</v>
      </c>
      <c r="D21" s="524"/>
      <c r="E21" s="290"/>
      <c r="F21" s="290"/>
      <c r="G21" s="290"/>
      <c r="H21" s="290"/>
      <c r="I21" s="313"/>
      <c r="J21" s="313"/>
      <c r="K21" s="313">
        <f>CRP!K330</f>
        <v>0</v>
      </c>
      <c r="L21" s="313"/>
      <c r="M21" s="313"/>
    </row>
    <row r="22" spans="1:13" s="24" customFormat="1" ht="22.5" x14ac:dyDescent="0.2">
      <c r="A22" s="312"/>
      <c r="B22" s="220">
        <v>70828</v>
      </c>
      <c r="C22" s="522" t="s">
        <v>408</v>
      </c>
      <c r="D22" s="524"/>
      <c r="E22" s="290"/>
      <c r="F22" s="290"/>
      <c r="G22" s="290"/>
      <c r="H22" s="290"/>
      <c r="I22" s="313"/>
      <c r="J22" s="313"/>
      <c r="K22" s="313">
        <f>CRP!K333</f>
        <v>0</v>
      </c>
      <c r="L22" s="313"/>
      <c r="M22" s="313"/>
    </row>
    <row r="23" spans="1:13" s="24" customFormat="1" ht="15" x14ac:dyDescent="0.2">
      <c r="A23" s="312"/>
      <c r="B23" s="220">
        <v>7083</v>
      </c>
      <c r="C23" s="522" t="s">
        <v>409</v>
      </c>
      <c r="D23" s="524"/>
      <c r="E23" s="290"/>
      <c r="F23" s="290"/>
      <c r="G23" s="290"/>
      <c r="H23" s="290"/>
      <c r="I23" s="313"/>
      <c r="J23" s="313"/>
      <c r="K23" s="313"/>
      <c r="L23" s="313">
        <f>CRP!K334</f>
        <v>0</v>
      </c>
      <c r="M23" s="313"/>
    </row>
    <row r="24" spans="1:13" s="24" customFormat="1" ht="21.75" customHeight="1" x14ac:dyDescent="0.2">
      <c r="A24" s="312"/>
      <c r="B24" s="220">
        <v>7084</v>
      </c>
      <c r="C24" s="522" t="s">
        <v>410</v>
      </c>
      <c r="D24" s="524"/>
      <c r="E24" s="290"/>
      <c r="F24" s="290"/>
      <c r="G24" s="290"/>
      <c r="H24" s="290"/>
      <c r="I24" s="313"/>
      <c r="J24" s="313">
        <f>CRP!K335</f>
        <v>0</v>
      </c>
      <c r="K24" s="313"/>
      <c r="L24" s="313"/>
      <c r="M24" s="313"/>
    </row>
    <row r="25" spans="1:13" s="24" customFormat="1" ht="15" x14ac:dyDescent="0.2">
      <c r="A25" s="312"/>
      <c r="B25" s="220">
        <v>7087</v>
      </c>
      <c r="C25" s="522" t="s">
        <v>412</v>
      </c>
      <c r="D25" s="524"/>
      <c r="E25" s="290"/>
      <c r="F25" s="290"/>
      <c r="G25" s="290"/>
      <c r="H25" s="290"/>
      <c r="I25" s="313"/>
      <c r="J25" s="313"/>
      <c r="K25" s="313"/>
      <c r="L25" s="313"/>
      <c r="M25" s="313">
        <f>CRP!K336</f>
        <v>0</v>
      </c>
    </row>
    <row r="26" spans="1:13" s="24" customFormat="1" ht="15" x14ac:dyDescent="0.2">
      <c r="A26" s="312"/>
      <c r="B26" s="220">
        <v>7088</v>
      </c>
      <c r="C26" s="522" t="s">
        <v>413</v>
      </c>
      <c r="D26" s="524"/>
      <c r="E26" s="290"/>
      <c r="F26" s="290"/>
      <c r="G26" s="290"/>
      <c r="H26" s="290"/>
      <c r="I26" s="313"/>
      <c r="J26" s="313"/>
      <c r="K26" s="313"/>
      <c r="L26" s="313">
        <f>CRP!K337</f>
        <v>0</v>
      </c>
      <c r="M26" s="313"/>
    </row>
    <row r="27" spans="1:13" s="24" customFormat="1" ht="21.75" customHeight="1" x14ac:dyDescent="0.2">
      <c r="A27" s="312"/>
      <c r="B27" s="220" t="s">
        <v>1185</v>
      </c>
      <c r="C27" s="522" t="s">
        <v>251</v>
      </c>
      <c r="D27" s="524"/>
      <c r="E27" s="290"/>
      <c r="F27" s="290"/>
      <c r="G27" s="290"/>
      <c r="H27" s="290"/>
      <c r="I27" s="313"/>
      <c r="J27" s="313"/>
      <c r="K27" s="313"/>
      <c r="L27" s="313">
        <f>CRP!K213</f>
        <v>0</v>
      </c>
      <c r="M27" s="313"/>
    </row>
    <row r="28" spans="1:13" s="24" customFormat="1" ht="24" customHeight="1" x14ac:dyDescent="0.2">
      <c r="A28" s="312"/>
      <c r="B28" s="581" t="s">
        <v>1549</v>
      </c>
      <c r="C28" s="582"/>
      <c r="D28" s="521"/>
      <c r="E28" s="224"/>
      <c r="F28" s="224"/>
      <c r="G28" s="224"/>
      <c r="H28" s="224"/>
      <c r="I28" s="224"/>
      <c r="J28" s="224"/>
      <c r="K28" s="224"/>
      <c r="L28" s="224"/>
      <c r="M28" s="224"/>
    </row>
    <row r="29" spans="1:13" s="24" customFormat="1" ht="15" x14ac:dyDescent="0.2">
      <c r="A29" s="312"/>
      <c r="B29" s="301" t="s">
        <v>532</v>
      </c>
      <c r="C29" s="522" t="s">
        <v>533</v>
      </c>
      <c r="D29" s="524"/>
      <c r="E29" s="314"/>
      <c r="F29" s="314"/>
      <c r="G29" s="314"/>
      <c r="H29" s="314"/>
      <c r="I29" s="302"/>
      <c r="J29" s="302"/>
      <c r="K29" s="302"/>
      <c r="L29" s="302"/>
      <c r="M29" s="302"/>
    </row>
    <row r="30" spans="1:13" s="24" customFormat="1" ht="15" x14ac:dyDescent="0.2">
      <c r="A30" s="312" t="s">
        <v>1539</v>
      </c>
      <c r="B30" s="315" t="s">
        <v>1538</v>
      </c>
      <c r="C30" s="525"/>
      <c r="D30" s="524"/>
      <c r="E30" s="290"/>
      <c r="F30" s="290"/>
      <c r="G30" s="290"/>
      <c r="H30" s="290"/>
      <c r="I30" s="316">
        <f>SUM(I11:I29)</f>
        <v>0</v>
      </c>
      <c r="J30" s="316">
        <f t="shared" ref="J30:M30" si="0">SUM(J11:J29)</f>
        <v>0</v>
      </c>
      <c r="K30" s="316">
        <f t="shared" si="0"/>
        <v>0</v>
      </c>
      <c r="L30" s="316">
        <f t="shared" si="0"/>
        <v>0</v>
      </c>
      <c r="M30" s="316">
        <f t="shared" si="0"/>
        <v>0</v>
      </c>
    </row>
    <row r="31" spans="1:13" s="171" customFormat="1" ht="15" x14ac:dyDescent="0.2">
      <c r="A31" s="312"/>
      <c r="B31" s="315"/>
      <c r="C31" s="525"/>
      <c r="D31" s="524"/>
      <c r="E31" s="314"/>
      <c r="F31" s="314"/>
      <c r="G31" s="314"/>
      <c r="H31" s="314"/>
      <c r="I31" s="317"/>
      <c r="J31" s="317"/>
      <c r="K31" s="317"/>
      <c r="L31" s="317"/>
      <c r="M31" s="317"/>
    </row>
    <row r="32" spans="1:13" s="24" customFormat="1" ht="15" x14ac:dyDescent="0.2">
      <c r="A32" s="502" t="s">
        <v>1381</v>
      </c>
      <c r="B32" s="503" t="s">
        <v>1547</v>
      </c>
      <c r="C32" s="525"/>
      <c r="D32" s="524"/>
      <c r="E32" s="504"/>
      <c r="F32" s="504"/>
      <c r="G32" s="504"/>
      <c r="H32" s="504"/>
      <c r="I32" s="505">
        <f>cpte_CN!AZ253+CN!AZ253</f>
        <v>0</v>
      </c>
      <c r="J32" s="505">
        <f>cpte_CN!BA253+CN!BA253</f>
        <v>0</v>
      </c>
      <c r="K32" s="505">
        <f>cpte_CN!BB253+CN!BB253</f>
        <v>0</v>
      </c>
      <c r="L32" s="505">
        <f>cpte_CN!BC253+CN!BC253</f>
        <v>0</v>
      </c>
      <c r="M32" s="505">
        <f>cpte_CN!BD253+CN!BD253</f>
        <v>0</v>
      </c>
    </row>
    <row r="33" spans="1:14" s="171" customFormat="1" ht="15" x14ac:dyDescent="0.2">
      <c r="A33" s="508"/>
      <c r="B33" s="509"/>
      <c r="C33" s="573"/>
      <c r="D33" s="574"/>
      <c r="E33" s="510"/>
      <c r="F33" s="510"/>
      <c r="G33" s="510"/>
      <c r="H33" s="510"/>
      <c r="I33" s="511"/>
      <c r="J33" s="511"/>
      <c r="K33" s="511"/>
      <c r="L33" s="511"/>
      <c r="M33" s="512"/>
    </row>
    <row r="34" spans="1:14" s="171" customFormat="1" ht="38.25" customHeight="1" x14ac:dyDescent="0.2">
      <c r="A34" s="506"/>
      <c r="B34" s="579" t="s">
        <v>1542</v>
      </c>
      <c r="C34" s="580"/>
      <c r="D34" s="521"/>
      <c r="E34" s="507"/>
      <c r="F34" s="507"/>
      <c r="G34" s="507"/>
      <c r="H34" s="507"/>
      <c r="I34" s="507"/>
      <c r="J34" s="507"/>
      <c r="K34" s="507"/>
      <c r="L34" s="507"/>
      <c r="M34" s="507"/>
    </row>
    <row r="35" spans="1:14" s="24" customFormat="1" ht="15" x14ac:dyDescent="0.2">
      <c r="A35" s="312" t="s">
        <v>552</v>
      </c>
      <c r="B35" s="530" t="s">
        <v>1543</v>
      </c>
      <c r="C35" s="531"/>
      <c r="D35" s="524"/>
      <c r="E35" s="290"/>
      <c r="F35" s="290"/>
      <c r="G35" s="290"/>
      <c r="H35" s="290"/>
      <c r="I35" s="316" t="e">
        <f>SUMIF(#REF!,$A35&amp;"*",I$45:I$192)</f>
        <v>#REF!</v>
      </c>
      <c r="J35" s="316" t="e">
        <f>SUMIF(#REF!,$A35&amp;"*",J$45:J$192)</f>
        <v>#REF!</v>
      </c>
      <c r="K35" s="316" t="e">
        <f>SUMIF(#REF!,$A35&amp;"*",K$45:K$192)</f>
        <v>#REF!</v>
      </c>
      <c r="L35" s="316" t="e">
        <f>SUMIF(#REF!,$A35&amp;"*",L$45:L$192)</f>
        <v>#REF!</v>
      </c>
      <c r="M35" s="316" t="e">
        <f>SUMIF(#REF!,$A35&amp;"*",M$45:M$192)</f>
        <v>#REF!</v>
      </c>
    </row>
    <row r="36" spans="1:14" s="24" customFormat="1" ht="15" x14ac:dyDescent="0.2">
      <c r="A36" s="312" t="s">
        <v>551</v>
      </c>
      <c r="B36" s="530" t="s">
        <v>1544</v>
      </c>
      <c r="C36" s="531"/>
      <c r="D36" s="524"/>
      <c r="E36" s="290"/>
      <c r="F36" s="290"/>
      <c r="G36" s="290"/>
      <c r="H36" s="290"/>
      <c r="I36" s="316" t="e">
        <f>SUMIF(#REF!,$A36&amp;"*",I$45:I$192)</f>
        <v>#REF!</v>
      </c>
      <c r="J36" s="316" t="e">
        <f>SUMIF(#REF!,$A36&amp;"*",J$45:J$192)</f>
        <v>#REF!</v>
      </c>
      <c r="K36" s="316" t="e">
        <f>SUMIF(#REF!,$A36&amp;"*",K$45:K$192)</f>
        <v>#REF!</v>
      </c>
      <c r="L36" s="316" t="e">
        <f>SUMIF(#REF!,$A36&amp;"*",L$45:L$192)</f>
        <v>#REF!</v>
      </c>
      <c r="M36" s="316" t="e">
        <f>SUMIF(#REF!,$A36&amp;"*",M$45:M$192)</f>
        <v>#REF!</v>
      </c>
    </row>
    <row r="37" spans="1:14" s="24" customFormat="1" ht="15" x14ac:dyDescent="0.2">
      <c r="A37" s="312" t="s">
        <v>553</v>
      </c>
      <c r="B37" s="530" t="s">
        <v>1545</v>
      </c>
      <c r="C37" s="531"/>
      <c r="D37" s="524"/>
      <c r="E37" s="290"/>
      <c r="F37" s="290"/>
      <c r="G37" s="290"/>
      <c r="H37" s="290"/>
      <c r="I37" s="316" t="e">
        <f>SUMIF(#REF!,$A37&amp;"*",I$45:I$192)</f>
        <v>#REF!</v>
      </c>
      <c r="J37" s="316" t="e">
        <f>SUMIF(#REF!,$A37&amp;"*",J$45:J$192)</f>
        <v>#REF!</v>
      </c>
      <c r="K37" s="316" t="e">
        <f>SUMIF(#REF!,$A37&amp;"*",K$45:K$192)</f>
        <v>#REF!</v>
      </c>
      <c r="L37" s="316" t="e">
        <f>SUMIF(#REF!,$A37&amp;"*",L$45:L$192)</f>
        <v>#REF!</v>
      </c>
      <c r="M37" s="316" t="e">
        <f>SUMIF(#REF!,$A37&amp;"*",M$45:M$192)</f>
        <v>#REF!</v>
      </c>
    </row>
    <row r="38" spans="1:14" s="24" customFormat="1" ht="15" x14ac:dyDescent="0.2">
      <c r="A38" s="312" t="s">
        <v>1384</v>
      </c>
      <c r="B38" s="530" t="s">
        <v>1546</v>
      </c>
      <c r="C38" s="531"/>
      <c r="D38" s="524"/>
      <c r="E38" s="290"/>
      <c r="F38" s="290"/>
      <c r="G38" s="290"/>
      <c r="H38" s="290"/>
      <c r="I38" s="316" t="e">
        <f>SUMIF(#REF!,$A38&amp;"*",I$45:I$192)</f>
        <v>#REF!</v>
      </c>
      <c r="J38" s="316" t="e">
        <f>SUMIF(#REF!,$A38&amp;"*",J$45:J$192)</f>
        <v>#REF!</v>
      </c>
      <c r="K38" s="316" t="e">
        <f>SUMIF(#REF!,$A38&amp;"*",K$45:K$192)</f>
        <v>#REF!</v>
      </c>
      <c r="L38" s="316" t="e">
        <f>SUMIF(#REF!,$A38&amp;"*",L$45:L$192)</f>
        <v>#REF!</v>
      </c>
      <c r="M38" s="316" t="e">
        <f>SUMIF(#REF!,$A38&amp;"*",M$45:M$192)</f>
        <v>#REF!</v>
      </c>
    </row>
    <row r="39" spans="1:14" s="24" customFormat="1" ht="15" x14ac:dyDescent="0.2">
      <c r="A39" s="312"/>
      <c r="B39" s="530" t="s">
        <v>1576</v>
      </c>
      <c r="C39" s="531"/>
      <c r="D39" s="524"/>
      <c r="E39" s="290"/>
      <c r="F39" s="290"/>
      <c r="G39" s="290"/>
      <c r="H39" s="290"/>
      <c r="I39" s="316">
        <f>SUM(I45:I192)</f>
        <v>0</v>
      </c>
      <c r="J39" s="316">
        <f>SUM(J45:J192)</f>
        <v>0</v>
      </c>
      <c r="K39" s="316">
        <f>SUM(K45:K192)</f>
        <v>0</v>
      </c>
      <c r="L39" s="316">
        <f>SUM(L45:L192)</f>
        <v>0</v>
      </c>
      <c r="M39" s="316">
        <f>SUM(M45:M192)</f>
        <v>0</v>
      </c>
    </row>
    <row r="40" spans="1:14" s="52" customFormat="1" ht="33.75" customHeight="1" x14ac:dyDescent="0.2">
      <c r="A40" s="312"/>
      <c r="B40" s="575" t="s">
        <v>1578</v>
      </c>
      <c r="C40" s="576"/>
      <c r="D40" s="524"/>
      <c r="E40" s="290"/>
      <c r="F40" s="290"/>
      <c r="G40" s="290"/>
      <c r="H40" s="290"/>
      <c r="I40" s="318">
        <f>IF(AND(I30&gt;0,SUM(I32,I39)=0),"Identifier des charges",I32+I39)</f>
        <v>0</v>
      </c>
      <c r="J40" s="318">
        <f t="shared" ref="J40:M40" si="1">IF(AND(J30&gt;0,SUM(J32,J39)=0),"Identifier des charges",J32+J39)</f>
        <v>0</v>
      </c>
      <c r="K40" s="318">
        <f t="shared" si="1"/>
        <v>0</v>
      </c>
      <c r="L40" s="318">
        <f t="shared" si="1"/>
        <v>0</v>
      </c>
      <c r="M40" s="318">
        <f t="shared" si="1"/>
        <v>0</v>
      </c>
      <c r="N40" s="45"/>
    </row>
    <row r="41" spans="1:14" s="24" customFormat="1" ht="15" x14ac:dyDescent="0.2">
      <c r="A41" s="312"/>
      <c r="B41" s="577" t="s">
        <v>1577</v>
      </c>
      <c r="C41" s="578"/>
      <c r="D41" s="524"/>
      <c r="E41" s="290"/>
      <c r="F41" s="290"/>
      <c r="G41" s="290"/>
      <c r="H41" s="290"/>
      <c r="I41" s="319">
        <f>I30-I32-I39</f>
        <v>0</v>
      </c>
      <c r="J41" s="319">
        <f t="shared" ref="J41:M41" si="2">J30-J32-J39</f>
        <v>0</v>
      </c>
      <c r="K41" s="319">
        <f t="shared" si="2"/>
        <v>0</v>
      </c>
      <c r="L41" s="319">
        <f t="shared" si="2"/>
        <v>0</v>
      </c>
      <c r="M41" s="319">
        <f t="shared" si="2"/>
        <v>0</v>
      </c>
    </row>
    <row r="42" spans="1:14" s="52" customFormat="1" ht="15" x14ac:dyDescent="0.2">
      <c r="A42" s="312"/>
      <c r="B42" s="577" t="s">
        <v>1537</v>
      </c>
      <c r="C42" s="578"/>
      <c r="D42" s="524"/>
      <c r="E42" s="290"/>
      <c r="F42" s="290"/>
      <c r="G42" s="290"/>
      <c r="H42" s="290"/>
      <c r="I42" s="320">
        <f>IF(ROUND(I30, 0)=0,0,I41/I30)</f>
        <v>0</v>
      </c>
      <c r="J42" s="320">
        <f>IF(ROUND(J30, 0)=0,0,J41/J30)</f>
        <v>0</v>
      </c>
      <c r="K42" s="320">
        <f>IF(ROUND(K30, 0)=0,0,K41/K30)</f>
        <v>0</v>
      </c>
      <c r="L42" s="320">
        <f>IF(ROUND(L30, 0)=0,0,L41/L30)</f>
        <v>0</v>
      </c>
      <c r="M42" s="320">
        <f>IF(ROUND(M30, 0)=0,0,M41/M30)</f>
        <v>0</v>
      </c>
      <c r="N42" s="45"/>
    </row>
    <row r="43" spans="1:14" s="52" customFormat="1" ht="21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 s="24" customFormat="1" ht="76.5" customHeight="1" x14ac:dyDescent="0.2">
      <c r="B44" s="571" t="s">
        <v>1510</v>
      </c>
      <c r="C44" s="572"/>
      <c r="D44" s="524"/>
      <c r="E44" s="321" t="s">
        <v>1550</v>
      </c>
      <c r="F44" s="321" t="s">
        <v>1551</v>
      </c>
      <c r="G44" s="321" t="s">
        <v>1552</v>
      </c>
      <c r="H44" s="321" t="s">
        <v>1553</v>
      </c>
      <c r="I44" s="322"/>
      <c r="J44" s="322"/>
      <c r="K44" s="322"/>
      <c r="L44" s="322"/>
      <c r="M44" s="322"/>
    </row>
    <row r="45" spans="1:14" ht="14.25" customHeight="1" x14ac:dyDescent="0.2">
      <c r="A45" s="323">
        <v>9361</v>
      </c>
      <c r="B45" s="532" t="s">
        <v>1421</v>
      </c>
      <c r="C45" s="526"/>
      <c r="D45" s="524"/>
      <c r="E45" s="324">
        <f t="shared" ref="E45:E76" si="3">SUM(I45:M45)</f>
        <v>0</v>
      </c>
      <c r="F45" s="324">
        <f>IFERROR(HLOOKUP(A45,cpte_CN!$H$4:$BD$253,250,FALSE),0) +IFERROR(HLOOKUP(A45,CN!$H$4:$BD$253,250,FALSE),0)</f>
        <v>0</v>
      </c>
      <c r="G45" s="314" t="str">
        <f>IF(E45&gt;F45,"A corriger","Ok")</f>
        <v>Ok</v>
      </c>
      <c r="H45" s="324">
        <f>F45-E45</f>
        <v>0</v>
      </c>
      <c r="I45" s="302"/>
      <c r="J45" s="302"/>
      <c r="K45" s="302"/>
      <c r="L45" s="302"/>
      <c r="M45" s="302"/>
      <c r="N45" s="167"/>
    </row>
    <row r="46" spans="1:14" ht="14.25" customHeight="1" x14ac:dyDescent="0.2">
      <c r="A46" s="323">
        <v>9362</v>
      </c>
      <c r="B46" s="532" t="s">
        <v>746</v>
      </c>
      <c r="C46" s="526"/>
      <c r="D46" s="524"/>
      <c r="E46" s="324">
        <f>SUM(I46:M46)</f>
        <v>0</v>
      </c>
      <c r="F46" s="324">
        <f>IFERROR(HLOOKUP(A46,cpte_CN!$H$4:$BD$253,250,FALSE),0) +IFERROR(HLOOKUP(A46,CN!$H$4:$BD$253,250,FALSE),0)</f>
        <v>0</v>
      </c>
      <c r="G46" s="314" t="str">
        <f t="shared" ref="G46:G109" si="4">IF(E46&gt;F46,"A corriger","Ok")</f>
        <v>Ok</v>
      </c>
      <c r="H46" s="324">
        <f t="shared" ref="H46:H109" si="5">F46-E46</f>
        <v>0</v>
      </c>
      <c r="I46" s="302"/>
      <c r="J46" s="302"/>
      <c r="K46" s="302"/>
      <c r="L46" s="302"/>
      <c r="M46" s="302"/>
    </row>
    <row r="47" spans="1:14" ht="14.25" customHeight="1" x14ac:dyDescent="0.2">
      <c r="A47" s="323">
        <v>9364</v>
      </c>
      <c r="B47" s="532" t="s">
        <v>747</v>
      </c>
      <c r="C47" s="526"/>
      <c r="D47" s="524"/>
      <c r="E47" s="324">
        <f t="shared" si="3"/>
        <v>0</v>
      </c>
      <c r="F47" s="324">
        <f>IFERROR(HLOOKUP(A47,cpte_CN!$H$4:$BD$253,250,FALSE),0) +IFERROR(HLOOKUP(A47,CN!$H$4:$BD$253,250,FALSE),0)</f>
        <v>0</v>
      </c>
      <c r="G47" s="314" t="str">
        <f t="shared" si="4"/>
        <v>Ok</v>
      </c>
      <c r="H47" s="324">
        <f t="shared" si="5"/>
        <v>0</v>
      </c>
      <c r="I47" s="302"/>
      <c r="J47" s="302"/>
      <c r="K47" s="302"/>
      <c r="L47" s="302"/>
      <c r="M47" s="302"/>
      <c r="N47" s="167"/>
    </row>
    <row r="48" spans="1:14" ht="14.25" customHeight="1" x14ac:dyDescent="0.2">
      <c r="A48" s="323">
        <v>9365</v>
      </c>
      <c r="B48" s="532" t="s">
        <v>754</v>
      </c>
      <c r="C48" s="526"/>
      <c r="D48" s="524"/>
      <c r="E48" s="324">
        <f t="shared" si="3"/>
        <v>0</v>
      </c>
      <c r="F48" s="324">
        <f>IFERROR(HLOOKUP(A48,cpte_CN!$H$4:$BD$253,250,FALSE),0) +IFERROR(HLOOKUP(A48,CN!$H$4:$BD$253,250,FALSE),0)</f>
        <v>0</v>
      </c>
      <c r="G48" s="314" t="str">
        <f t="shared" si="4"/>
        <v>Ok</v>
      </c>
      <c r="H48" s="324">
        <f t="shared" si="5"/>
        <v>0</v>
      </c>
      <c r="I48" s="302"/>
      <c r="J48" s="302"/>
      <c r="K48" s="302"/>
      <c r="L48" s="302"/>
      <c r="M48" s="302"/>
    </row>
    <row r="49" spans="1:13" ht="14.25" customHeight="1" x14ac:dyDescent="0.2">
      <c r="A49" s="323">
        <v>9366</v>
      </c>
      <c r="B49" s="532" t="s">
        <v>748</v>
      </c>
      <c r="C49" s="526"/>
      <c r="D49" s="524"/>
      <c r="E49" s="324">
        <f t="shared" si="3"/>
        <v>0</v>
      </c>
      <c r="F49" s="324">
        <f>IFERROR(HLOOKUP(A49,cpte_CN!$H$4:$BD$253,250,FALSE),0) +IFERROR(HLOOKUP(A49,CN!$H$4:$BD$253,250,FALSE),0)</f>
        <v>0</v>
      </c>
      <c r="G49" s="314" t="str">
        <f t="shared" si="4"/>
        <v>Ok</v>
      </c>
      <c r="H49" s="324">
        <f t="shared" si="5"/>
        <v>0</v>
      </c>
      <c r="I49" s="302"/>
      <c r="J49" s="302"/>
      <c r="K49" s="302"/>
      <c r="L49" s="302"/>
      <c r="M49" s="302"/>
    </row>
    <row r="50" spans="1:13" ht="14.25" customHeight="1" x14ac:dyDescent="0.2">
      <c r="A50" s="323">
        <v>9314</v>
      </c>
      <c r="B50" s="532" t="s">
        <v>723</v>
      </c>
      <c r="C50" s="526"/>
      <c r="D50" s="524"/>
      <c r="E50" s="324">
        <f t="shared" si="3"/>
        <v>0</v>
      </c>
      <c r="F50" s="324">
        <f>IFERROR(HLOOKUP(A50,cpte_CN!$H$4:$BD$253,250,FALSE),0) +IFERROR(HLOOKUP(A50,CN!$H$4:$BD$253,250,FALSE),0)</f>
        <v>0</v>
      </c>
      <c r="G50" s="314" t="str">
        <f t="shared" si="4"/>
        <v>Ok</v>
      </c>
      <c r="H50" s="324">
        <f t="shared" si="5"/>
        <v>0</v>
      </c>
      <c r="I50" s="302"/>
      <c r="J50" s="302"/>
      <c r="K50" s="302"/>
      <c r="L50" s="302"/>
      <c r="M50" s="302"/>
    </row>
    <row r="51" spans="1:13" ht="14.25" customHeight="1" x14ac:dyDescent="0.2">
      <c r="A51" s="323">
        <v>9313</v>
      </c>
      <c r="B51" s="532" t="s">
        <v>724</v>
      </c>
      <c r="C51" s="526"/>
      <c r="D51" s="524"/>
      <c r="E51" s="324">
        <f t="shared" si="3"/>
        <v>0</v>
      </c>
      <c r="F51" s="324">
        <f>IFERROR(HLOOKUP(A51,cpte_CN!$H$4:$BD$253,250,FALSE),0) +IFERROR(HLOOKUP(A51,CN!$H$4:$BD$253,250,FALSE),0)</f>
        <v>0</v>
      </c>
      <c r="G51" s="314" t="str">
        <f t="shared" si="4"/>
        <v>Ok</v>
      </c>
      <c r="H51" s="324">
        <f t="shared" si="5"/>
        <v>0</v>
      </c>
      <c r="I51" s="302"/>
      <c r="J51" s="302"/>
      <c r="K51" s="302"/>
      <c r="L51" s="302"/>
      <c r="M51" s="302"/>
    </row>
    <row r="52" spans="1:13" ht="14.25" customHeight="1" x14ac:dyDescent="0.2">
      <c r="A52" s="323">
        <v>93130</v>
      </c>
      <c r="B52" s="532" t="s">
        <v>721</v>
      </c>
      <c r="C52" s="526"/>
      <c r="D52" s="524"/>
      <c r="E52" s="324">
        <f t="shared" si="3"/>
        <v>0</v>
      </c>
      <c r="F52" s="324">
        <f>IFERROR(HLOOKUP(A52,cpte_CN!$H$4:$BD$253,250,FALSE),0) +IFERROR(HLOOKUP(A52,CN!$H$4:$BD$253,250,FALSE),0)</f>
        <v>0</v>
      </c>
      <c r="G52" s="314" t="str">
        <f t="shared" si="4"/>
        <v>Ok</v>
      </c>
      <c r="H52" s="324">
        <f t="shared" si="5"/>
        <v>0</v>
      </c>
      <c r="I52" s="302"/>
      <c r="J52" s="302"/>
      <c r="K52" s="302"/>
      <c r="L52" s="302"/>
      <c r="M52" s="302"/>
    </row>
    <row r="53" spans="1:13" ht="14.25" customHeight="1" x14ac:dyDescent="0.2">
      <c r="A53" s="323">
        <v>93134</v>
      </c>
      <c r="B53" s="532" t="s">
        <v>725</v>
      </c>
      <c r="C53" s="526"/>
      <c r="D53" s="524"/>
      <c r="E53" s="324">
        <f t="shared" si="3"/>
        <v>0</v>
      </c>
      <c r="F53" s="324">
        <f>IFERROR(HLOOKUP(A53,cpte_CN!$H$4:$BD$253,250,FALSE),0) +IFERROR(HLOOKUP(A53,CN!$H$4:$BD$253,250,FALSE),0)</f>
        <v>0</v>
      </c>
      <c r="G53" s="314" t="str">
        <f t="shared" si="4"/>
        <v>Ok</v>
      </c>
      <c r="H53" s="324">
        <f t="shared" si="5"/>
        <v>0</v>
      </c>
      <c r="I53" s="302"/>
      <c r="J53" s="302"/>
      <c r="K53" s="302"/>
      <c r="L53" s="302"/>
      <c r="M53" s="302"/>
    </row>
    <row r="54" spans="1:13" ht="14.25" customHeight="1" x14ac:dyDescent="0.2">
      <c r="A54" s="323">
        <v>93116</v>
      </c>
      <c r="B54" s="532" t="s">
        <v>726</v>
      </c>
      <c r="C54" s="527"/>
      <c r="D54" s="528"/>
      <c r="E54" s="324">
        <f t="shared" si="3"/>
        <v>0</v>
      </c>
      <c r="F54" s="324">
        <f>IFERROR(HLOOKUP(A54,cpte_CN!$H$4:$BD$253,250,FALSE),0) +IFERROR(HLOOKUP(A54,CN!$H$4:$BD$253,250,FALSE),0)</f>
        <v>0</v>
      </c>
      <c r="G54" s="314" t="str">
        <f t="shared" si="4"/>
        <v>Ok</v>
      </c>
      <c r="H54" s="324">
        <f t="shared" si="5"/>
        <v>0</v>
      </c>
      <c r="I54" s="302"/>
      <c r="J54" s="302"/>
      <c r="K54" s="302"/>
      <c r="L54" s="302"/>
      <c r="M54" s="302"/>
    </row>
    <row r="55" spans="1:13" ht="14.25" customHeight="1" x14ac:dyDescent="0.2">
      <c r="A55" s="323">
        <v>931160</v>
      </c>
      <c r="B55" s="532" t="s">
        <v>722</v>
      </c>
      <c r="C55" s="526"/>
      <c r="D55" s="524"/>
      <c r="E55" s="324">
        <f t="shared" si="3"/>
        <v>0</v>
      </c>
      <c r="F55" s="324">
        <f>IFERROR(HLOOKUP(A55,cpte_CN!$H$4:$BD$253,250,FALSE),0) +IFERROR(HLOOKUP(A55,CN!$H$4:$BD$253,250,FALSE),0)</f>
        <v>0</v>
      </c>
      <c r="G55" s="314" t="str">
        <f t="shared" si="4"/>
        <v>Ok</v>
      </c>
      <c r="H55" s="324">
        <f t="shared" si="5"/>
        <v>0</v>
      </c>
      <c r="I55" s="302"/>
      <c r="J55" s="302"/>
      <c r="K55" s="302"/>
      <c r="L55" s="302"/>
      <c r="M55" s="302"/>
    </row>
    <row r="56" spans="1:13" ht="14.25" customHeight="1" x14ac:dyDescent="0.2">
      <c r="A56" s="323">
        <v>931166</v>
      </c>
      <c r="B56" s="532" t="s">
        <v>727</v>
      </c>
      <c r="C56" s="526"/>
      <c r="D56" s="524"/>
      <c r="E56" s="324">
        <f t="shared" si="3"/>
        <v>0</v>
      </c>
      <c r="F56" s="324">
        <f>IFERROR(HLOOKUP(A56,cpte_CN!$H$4:$BD$253,250,FALSE),0) +IFERROR(HLOOKUP(A56,CN!$H$4:$BD$253,250,FALSE),0)</f>
        <v>0</v>
      </c>
      <c r="G56" s="314" t="str">
        <f t="shared" si="4"/>
        <v>Ok</v>
      </c>
      <c r="H56" s="324">
        <f t="shared" si="5"/>
        <v>0</v>
      </c>
      <c r="I56" s="302"/>
      <c r="J56" s="302"/>
      <c r="K56" s="302"/>
      <c r="L56" s="302"/>
      <c r="M56" s="302"/>
    </row>
    <row r="57" spans="1:13" ht="14.25" customHeight="1" x14ac:dyDescent="0.2">
      <c r="A57" s="323">
        <v>931171</v>
      </c>
      <c r="B57" s="532" t="s">
        <v>1402</v>
      </c>
      <c r="C57" s="526"/>
      <c r="D57" s="524"/>
      <c r="E57" s="324">
        <f t="shared" si="3"/>
        <v>0</v>
      </c>
      <c r="F57" s="324">
        <f>IFERROR(HLOOKUP(A57,cpte_CN!$H$4:$BD$253,250,FALSE),0) +IFERROR(HLOOKUP(A57,CN!$H$4:$BD$253,250,FALSE),0)</f>
        <v>0</v>
      </c>
      <c r="G57" s="314" t="str">
        <f t="shared" si="4"/>
        <v>Ok</v>
      </c>
      <c r="H57" s="324">
        <f t="shared" si="5"/>
        <v>0</v>
      </c>
      <c r="I57" s="302"/>
      <c r="J57" s="302"/>
      <c r="K57" s="302"/>
      <c r="L57" s="302"/>
      <c r="M57" s="302"/>
    </row>
    <row r="58" spans="1:13" ht="14.25" customHeight="1" x14ac:dyDescent="0.2">
      <c r="A58" s="323">
        <v>931172</v>
      </c>
      <c r="B58" s="532" t="s">
        <v>729</v>
      </c>
      <c r="C58" s="526"/>
      <c r="D58" s="524"/>
      <c r="E58" s="324">
        <f t="shared" si="3"/>
        <v>0</v>
      </c>
      <c r="F58" s="324">
        <f>IFERROR(HLOOKUP(A58,cpte_CN!$H$4:$BD$253,250,FALSE),0) +IFERROR(HLOOKUP(A58,CN!$H$4:$BD$253,250,FALSE),0)</f>
        <v>0</v>
      </c>
      <c r="G58" s="314" t="str">
        <f t="shared" si="4"/>
        <v>Ok</v>
      </c>
      <c r="H58" s="324">
        <f t="shared" si="5"/>
        <v>0</v>
      </c>
      <c r="I58" s="302"/>
      <c r="J58" s="302"/>
      <c r="K58" s="302"/>
      <c r="L58" s="302"/>
      <c r="M58" s="302"/>
    </row>
    <row r="59" spans="1:13" ht="14.25" customHeight="1" x14ac:dyDescent="0.2">
      <c r="A59" s="323">
        <v>93118</v>
      </c>
      <c r="B59" s="532" t="s">
        <v>730</v>
      </c>
      <c r="C59" s="526"/>
      <c r="D59" s="524"/>
      <c r="E59" s="324">
        <f t="shared" si="3"/>
        <v>0</v>
      </c>
      <c r="F59" s="324">
        <f>IFERROR(HLOOKUP(A59,cpte_CN!$H$4:$BD$253,250,FALSE),0) +IFERROR(HLOOKUP(A59,CN!$H$4:$BD$253,250,FALSE),0)</f>
        <v>0</v>
      </c>
      <c r="G59" s="314" t="str">
        <f t="shared" si="4"/>
        <v>Ok</v>
      </c>
      <c r="H59" s="324">
        <f t="shared" si="5"/>
        <v>0</v>
      </c>
      <c r="I59" s="302"/>
      <c r="J59" s="302"/>
      <c r="K59" s="302"/>
      <c r="L59" s="302"/>
      <c r="M59" s="302"/>
    </row>
    <row r="60" spans="1:13" ht="14.25" customHeight="1" x14ac:dyDescent="0.2">
      <c r="A60" s="323">
        <v>93114</v>
      </c>
      <c r="B60" s="532" t="s">
        <v>731</v>
      </c>
      <c r="C60" s="526"/>
      <c r="D60" s="524"/>
      <c r="E60" s="324">
        <f t="shared" si="3"/>
        <v>0</v>
      </c>
      <c r="F60" s="324">
        <f>IFERROR(HLOOKUP(A60,cpte_CN!$H$4:$BD$253,250,FALSE),0) +IFERROR(HLOOKUP(A60,CN!$H$4:$BD$253,250,FALSE),0)</f>
        <v>0</v>
      </c>
      <c r="G60" s="314" t="str">
        <f t="shared" si="4"/>
        <v>Ok</v>
      </c>
      <c r="H60" s="324">
        <f t="shared" si="5"/>
        <v>0</v>
      </c>
      <c r="I60" s="302"/>
      <c r="J60" s="302"/>
      <c r="K60" s="302"/>
      <c r="L60" s="302"/>
      <c r="M60" s="302"/>
    </row>
    <row r="61" spans="1:13" ht="14.25" customHeight="1" x14ac:dyDescent="0.2">
      <c r="A61" s="323">
        <v>93115</v>
      </c>
      <c r="B61" s="532" t="s">
        <v>732</v>
      </c>
      <c r="C61" s="526"/>
      <c r="D61" s="524"/>
      <c r="E61" s="324">
        <f t="shared" si="3"/>
        <v>0</v>
      </c>
      <c r="F61" s="324">
        <f>IFERROR(HLOOKUP(A61,cpte_CN!$H$4:$BD$253,250,FALSE),0) +IFERROR(HLOOKUP(A61,CN!$H$4:$BD$253,250,FALSE),0)</f>
        <v>0</v>
      </c>
      <c r="G61" s="314" t="str">
        <f t="shared" si="4"/>
        <v>Ok</v>
      </c>
      <c r="H61" s="324">
        <f t="shared" si="5"/>
        <v>0</v>
      </c>
      <c r="I61" s="302"/>
      <c r="J61" s="302"/>
      <c r="K61" s="302"/>
      <c r="L61" s="302"/>
      <c r="M61" s="302"/>
    </row>
    <row r="62" spans="1:13" ht="15" x14ac:dyDescent="0.2">
      <c r="A62" s="323">
        <v>93113</v>
      </c>
      <c r="B62" s="532" t="s">
        <v>733</v>
      </c>
      <c r="C62" s="526"/>
      <c r="D62" s="524"/>
      <c r="E62" s="324">
        <f t="shared" si="3"/>
        <v>0</v>
      </c>
      <c r="F62" s="324">
        <f>IFERROR(HLOOKUP(A62,cpte_CN!$H$4:$BD$253,250,FALSE),0) +IFERROR(HLOOKUP(A62,CN!$H$4:$BD$253,250,FALSE),0)</f>
        <v>0</v>
      </c>
      <c r="G62" s="314" t="str">
        <f t="shared" si="4"/>
        <v>Ok</v>
      </c>
      <c r="H62" s="324">
        <f t="shared" si="5"/>
        <v>0</v>
      </c>
      <c r="I62" s="302"/>
      <c r="J62" s="302"/>
      <c r="K62" s="302"/>
      <c r="L62" s="302"/>
      <c r="M62" s="302"/>
    </row>
    <row r="63" spans="1:13" ht="15" x14ac:dyDescent="0.2">
      <c r="A63" s="323">
        <v>93111</v>
      </c>
      <c r="B63" s="532" t="s">
        <v>734</v>
      </c>
      <c r="C63" s="526"/>
      <c r="D63" s="524"/>
      <c r="E63" s="324">
        <f t="shared" si="3"/>
        <v>0</v>
      </c>
      <c r="F63" s="324">
        <f>IFERROR(HLOOKUP(A63,cpte_CN!$H$4:$BD$253,250,FALSE),0) +IFERROR(HLOOKUP(A63,CN!$H$4:$BD$253,250,FALSE),0)</f>
        <v>0</v>
      </c>
      <c r="G63" s="314" t="str">
        <f t="shared" si="4"/>
        <v>Ok</v>
      </c>
      <c r="H63" s="324">
        <f t="shared" si="5"/>
        <v>0</v>
      </c>
      <c r="I63" s="302"/>
      <c r="J63" s="302"/>
      <c r="K63" s="302"/>
      <c r="L63" s="302"/>
      <c r="M63" s="302"/>
    </row>
    <row r="64" spans="1:13" ht="15" x14ac:dyDescent="0.2">
      <c r="A64" s="323">
        <v>931111</v>
      </c>
      <c r="B64" s="532" t="s">
        <v>1533</v>
      </c>
      <c r="C64" s="526"/>
      <c r="D64" s="524"/>
      <c r="E64" s="324">
        <f t="shared" si="3"/>
        <v>0</v>
      </c>
      <c r="F64" s="324">
        <f>IFERROR(HLOOKUP(A64,cpte_CN!$H$4:$BD$253,250,FALSE),0) +IFERROR(HLOOKUP(A64,CN!$H$4:$BD$253,250,FALSE),0)</f>
        <v>0</v>
      </c>
      <c r="G64" s="314" t="str">
        <f t="shared" si="4"/>
        <v>Ok</v>
      </c>
      <c r="H64" s="324">
        <f t="shared" si="5"/>
        <v>0</v>
      </c>
      <c r="I64" s="302"/>
      <c r="J64" s="302"/>
      <c r="K64" s="302"/>
      <c r="L64" s="302"/>
      <c r="M64" s="302"/>
    </row>
    <row r="65" spans="1:13" ht="15" x14ac:dyDescent="0.2">
      <c r="A65" s="323">
        <v>931112</v>
      </c>
      <c r="B65" s="532" t="s">
        <v>1534</v>
      </c>
      <c r="C65" s="526"/>
      <c r="D65" s="524"/>
      <c r="E65" s="324">
        <f t="shared" si="3"/>
        <v>0</v>
      </c>
      <c r="F65" s="324">
        <f>IFERROR(HLOOKUP(A65,cpte_CN!$H$4:$BD$253,250,FALSE),0) +IFERROR(HLOOKUP(A65,CN!$H$4:$BD$253,250,FALSE),0)</f>
        <v>0</v>
      </c>
      <c r="G65" s="314" t="str">
        <f t="shared" si="4"/>
        <v>Ok</v>
      </c>
      <c r="H65" s="324">
        <f t="shared" si="5"/>
        <v>0</v>
      </c>
      <c r="I65" s="302"/>
      <c r="J65" s="302"/>
      <c r="K65" s="302"/>
      <c r="L65" s="302"/>
      <c r="M65" s="302"/>
    </row>
    <row r="66" spans="1:13" ht="15" x14ac:dyDescent="0.2">
      <c r="A66" s="323">
        <v>931113</v>
      </c>
      <c r="B66" s="532" t="s">
        <v>1535</v>
      </c>
      <c r="C66" s="526"/>
      <c r="D66" s="524"/>
      <c r="E66" s="324">
        <f t="shared" si="3"/>
        <v>0</v>
      </c>
      <c r="F66" s="324">
        <f>IFERROR(HLOOKUP(A66,cpte_CN!$H$4:$BD$253,250,FALSE),0) +IFERROR(HLOOKUP(A66,CN!$H$4:$BD$253,250,FALSE),0)</f>
        <v>0</v>
      </c>
      <c r="G66" s="314" t="str">
        <f t="shared" si="4"/>
        <v>Ok</v>
      </c>
      <c r="H66" s="324">
        <f t="shared" si="5"/>
        <v>0</v>
      </c>
      <c r="I66" s="302"/>
      <c r="J66" s="302"/>
      <c r="K66" s="302"/>
      <c r="L66" s="302"/>
      <c r="M66" s="302"/>
    </row>
    <row r="67" spans="1:13" ht="15" x14ac:dyDescent="0.2">
      <c r="A67" s="323">
        <v>931120</v>
      </c>
      <c r="B67" s="532" t="s">
        <v>1532</v>
      </c>
      <c r="C67" s="526"/>
      <c r="D67" s="524"/>
      <c r="E67" s="324">
        <f t="shared" si="3"/>
        <v>0</v>
      </c>
      <c r="F67" s="324">
        <f>IFERROR(HLOOKUP(A67,cpte_CN!$H$4:$BD$253,250,FALSE),0) +IFERROR(HLOOKUP(A67,CN!$H$4:$BD$253,250,FALSE),0)</f>
        <v>0</v>
      </c>
      <c r="G67" s="314" t="str">
        <f t="shared" si="4"/>
        <v>Ok</v>
      </c>
      <c r="H67" s="324">
        <f t="shared" si="5"/>
        <v>0</v>
      </c>
      <c r="I67" s="302"/>
      <c r="J67" s="302"/>
      <c r="K67" s="302"/>
      <c r="L67" s="302"/>
      <c r="M67" s="302"/>
    </row>
    <row r="68" spans="1:13" ht="15" x14ac:dyDescent="0.2">
      <c r="A68" s="323">
        <v>931124</v>
      </c>
      <c r="B68" s="532" t="s">
        <v>940</v>
      </c>
      <c r="C68" s="526"/>
      <c r="D68" s="524"/>
      <c r="E68" s="324">
        <f t="shared" si="3"/>
        <v>0</v>
      </c>
      <c r="F68" s="324">
        <f>IFERROR(HLOOKUP(A68,cpte_CN!$H$4:$BD$253,250,FALSE),0) +IFERROR(HLOOKUP(A68,CN!$H$4:$BD$253,250,FALSE),0)</f>
        <v>0</v>
      </c>
      <c r="G68" s="314" t="str">
        <f t="shared" si="4"/>
        <v>Ok</v>
      </c>
      <c r="H68" s="324">
        <f t="shared" si="5"/>
        <v>0</v>
      </c>
      <c r="I68" s="302"/>
      <c r="J68" s="302"/>
      <c r="K68" s="302"/>
      <c r="L68" s="302"/>
      <c r="M68" s="302"/>
    </row>
    <row r="69" spans="1:13" ht="14.25" customHeight="1" x14ac:dyDescent="0.2">
      <c r="A69" s="323">
        <v>93112122</v>
      </c>
      <c r="B69" s="532" t="s">
        <v>941</v>
      </c>
      <c r="C69" s="526"/>
      <c r="D69" s="524"/>
      <c r="E69" s="324">
        <f t="shared" si="3"/>
        <v>0</v>
      </c>
      <c r="F69" s="324">
        <f>IFERROR(HLOOKUP(A69,cpte_CN!$H$4:$BD$253,250,FALSE),0) +IFERROR(HLOOKUP(A69,CN!$H$4:$BD$253,250,FALSE),0)</f>
        <v>0</v>
      </c>
      <c r="G69" s="314" t="str">
        <f t="shared" si="4"/>
        <v>Ok</v>
      </c>
      <c r="H69" s="324">
        <f t="shared" si="5"/>
        <v>0</v>
      </c>
      <c r="I69" s="302"/>
      <c r="J69" s="302"/>
      <c r="K69" s="302"/>
      <c r="L69" s="302"/>
      <c r="M69" s="302"/>
    </row>
    <row r="70" spans="1:13" ht="14.25" customHeight="1" x14ac:dyDescent="0.2">
      <c r="A70" s="323">
        <v>93112124</v>
      </c>
      <c r="B70" s="532" t="s">
        <v>1016</v>
      </c>
      <c r="C70" s="526"/>
      <c r="D70" s="524"/>
      <c r="E70" s="324">
        <f t="shared" si="3"/>
        <v>0</v>
      </c>
      <c r="F70" s="324">
        <f>IFERROR(HLOOKUP(A70,cpte_CN!$H$4:$BD$253,250,FALSE),0) +IFERROR(HLOOKUP(A70,CN!$H$4:$BD$253,250,FALSE),0)</f>
        <v>0</v>
      </c>
      <c r="G70" s="314" t="str">
        <f t="shared" si="4"/>
        <v>Ok</v>
      </c>
      <c r="H70" s="324">
        <f t="shared" si="5"/>
        <v>0</v>
      </c>
      <c r="I70" s="302"/>
      <c r="J70" s="302"/>
      <c r="K70" s="302"/>
      <c r="L70" s="302"/>
      <c r="M70" s="302"/>
    </row>
    <row r="71" spans="1:13" ht="14.25" customHeight="1" x14ac:dyDescent="0.2">
      <c r="A71" s="323">
        <v>9381</v>
      </c>
      <c r="B71" s="532" t="s">
        <v>719</v>
      </c>
      <c r="C71" s="526"/>
      <c r="D71" s="524"/>
      <c r="E71" s="324">
        <f t="shared" si="3"/>
        <v>0</v>
      </c>
      <c r="F71" s="324">
        <f>IFERROR(HLOOKUP(A71,cpte_CN!$H$4:$BD$253,250,FALSE),0) +IFERROR(HLOOKUP(A71,CN!$H$4:$BD$253,250,FALSE),0)</f>
        <v>0</v>
      </c>
      <c r="G71" s="314" t="str">
        <f t="shared" si="4"/>
        <v>Ok</v>
      </c>
      <c r="H71" s="324">
        <f t="shared" si="5"/>
        <v>0</v>
      </c>
      <c r="I71" s="302"/>
      <c r="J71" s="302"/>
      <c r="K71" s="302"/>
      <c r="L71" s="302"/>
      <c r="M71" s="302"/>
    </row>
    <row r="72" spans="1:13" ht="14.25" customHeight="1" x14ac:dyDescent="0.2">
      <c r="A72" s="323">
        <v>9382</v>
      </c>
      <c r="B72" s="532" t="s">
        <v>720</v>
      </c>
      <c r="C72" s="527"/>
      <c r="D72" s="528"/>
      <c r="E72" s="324">
        <f t="shared" si="3"/>
        <v>0</v>
      </c>
      <c r="F72" s="324">
        <f>IFERROR(HLOOKUP(A72,cpte_CN!$H$4:$BD$253,250,FALSE),0) +IFERROR(HLOOKUP(A72,CN!$H$4:$BD$253,250,FALSE),0)</f>
        <v>0</v>
      </c>
      <c r="G72" s="314" t="str">
        <f t="shared" si="4"/>
        <v>Ok</v>
      </c>
      <c r="H72" s="324">
        <f t="shared" si="5"/>
        <v>0</v>
      </c>
      <c r="I72" s="302"/>
      <c r="J72" s="302"/>
      <c r="K72" s="302"/>
      <c r="L72" s="302"/>
      <c r="M72" s="302"/>
    </row>
    <row r="73" spans="1:13" ht="14.25" customHeight="1" x14ac:dyDescent="0.2">
      <c r="A73" s="323"/>
      <c r="B73" s="533"/>
      <c r="C73" s="568"/>
      <c r="D73" s="570"/>
      <c r="E73" s="324">
        <f t="shared" si="3"/>
        <v>0</v>
      </c>
      <c r="F73" s="324">
        <f>IFERROR(HLOOKUP(A73,cpte_CN!$H$4:$BD$253,250,FALSE),0) +IFERROR(HLOOKUP(A73,CN!$H$4:$BD$253,250,FALSE),0)</f>
        <v>0</v>
      </c>
      <c r="G73" s="314" t="str">
        <f t="shared" si="4"/>
        <v>Ok</v>
      </c>
      <c r="H73" s="324">
        <f t="shared" si="5"/>
        <v>0</v>
      </c>
      <c r="I73" s="302"/>
      <c r="J73" s="302"/>
      <c r="K73" s="302"/>
      <c r="L73" s="302"/>
      <c r="M73" s="302"/>
    </row>
    <row r="74" spans="1:13" ht="14.25" customHeight="1" x14ac:dyDescent="0.2">
      <c r="A74" s="323"/>
      <c r="B74" s="533"/>
      <c r="C74" s="568"/>
      <c r="D74" s="570"/>
      <c r="E74" s="324">
        <f t="shared" si="3"/>
        <v>0</v>
      </c>
      <c r="F74" s="324">
        <f>IFERROR(HLOOKUP(A74,cpte_CN!$H$4:$BD$253,250,FALSE),0) +IFERROR(HLOOKUP(A74,CN!$H$4:$BD$253,250,FALSE),0)</f>
        <v>0</v>
      </c>
      <c r="G74" s="314" t="str">
        <f t="shared" si="4"/>
        <v>Ok</v>
      </c>
      <c r="H74" s="324">
        <f t="shared" si="5"/>
        <v>0</v>
      </c>
      <c r="I74" s="302"/>
      <c r="J74" s="302"/>
      <c r="K74" s="302"/>
      <c r="L74" s="302"/>
      <c r="M74" s="302"/>
    </row>
    <row r="75" spans="1:13" ht="14.25" customHeight="1" x14ac:dyDescent="0.2">
      <c r="A75" s="323"/>
      <c r="B75" s="533"/>
      <c r="C75" s="568"/>
      <c r="D75" s="570"/>
      <c r="E75" s="324">
        <f t="shared" si="3"/>
        <v>0</v>
      </c>
      <c r="F75" s="324">
        <f>IFERROR(HLOOKUP(A75,cpte_CN!$H$4:$BD$253,250,FALSE),0) +IFERROR(HLOOKUP(A75,CN!$H$4:$BD$253,250,FALSE),0)</f>
        <v>0</v>
      </c>
      <c r="G75" s="314" t="str">
        <f t="shared" si="4"/>
        <v>Ok</v>
      </c>
      <c r="H75" s="324">
        <f t="shared" si="5"/>
        <v>0</v>
      </c>
      <c r="I75" s="302"/>
      <c r="J75" s="302"/>
      <c r="K75" s="302"/>
      <c r="L75" s="302"/>
      <c r="M75" s="302"/>
    </row>
    <row r="76" spans="1:13" ht="14.25" customHeight="1" x14ac:dyDescent="0.2">
      <c r="A76" s="323"/>
      <c r="B76" s="533"/>
      <c r="C76" s="568"/>
      <c r="D76" s="570"/>
      <c r="E76" s="324">
        <f t="shared" si="3"/>
        <v>0</v>
      </c>
      <c r="F76" s="324">
        <f>IFERROR(HLOOKUP(A76,cpte_CN!$H$4:$BD$253,250,FALSE),0) +IFERROR(HLOOKUP(A76,CN!$H$4:$BD$253,250,FALSE),0)</f>
        <v>0</v>
      </c>
      <c r="G76" s="314" t="str">
        <f t="shared" si="4"/>
        <v>Ok</v>
      </c>
      <c r="H76" s="324">
        <f t="shared" si="5"/>
        <v>0</v>
      </c>
      <c r="I76" s="302"/>
      <c r="J76" s="302"/>
      <c r="K76" s="302"/>
      <c r="L76" s="302"/>
      <c r="M76" s="302"/>
    </row>
    <row r="77" spans="1:13" ht="14.25" customHeight="1" x14ac:dyDescent="0.2">
      <c r="A77" s="323"/>
      <c r="B77" s="533"/>
      <c r="C77" s="568"/>
      <c r="D77" s="570"/>
      <c r="E77" s="324">
        <f t="shared" ref="E77:E108" si="6">SUM(I77:M77)</f>
        <v>0</v>
      </c>
      <c r="F77" s="324">
        <f>IFERROR(HLOOKUP(A77,cpte_CN!$H$4:$BD$253,250,FALSE),0) +IFERROR(HLOOKUP(A77,CN!$H$4:$BD$253,250,FALSE),0)</f>
        <v>0</v>
      </c>
      <c r="G77" s="314" t="str">
        <f t="shared" si="4"/>
        <v>Ok</v>
      </c>
      <c r="H77" s="324">
        <f t="shared" si="5"/>
        <v>0</v>
      </c>
      <c r="I77" s="302"/>
      <c r="J77" s="302"/>
      <c r="K77" s="302"/>
      <c r="L77" s="302"/>
      <c r="M77" s="302"/>
    </row>
    <row r="78" spans="1:13" ht="14.25" customHeight="1" x14ac:dyDescent="0.2">
      <c r="A78" s="323"/>
      <c r="B78" s="533"/>
      <c r="C78" s="568"/>
      <c r="D78" s="569"/>
      <c r="E78" s="324">
        <f t="shared" si="6"/>
        <v>0</v>
      </c>
      <c r="F78" s="324">
        <f>IFERROR(HLOOKUP(A78,cpte_CN!$H$4:$BD$253,250,FALSE),0) +IFERROR(HLOOKUP(A78,CN!$H$4:$BD$253,250,FALSE),0)</f>
        <v>0</v>
      </c>
      <c r="G78" s="314" t="str">
        <f t="shared" si="4"/>
        <v>Ok</v>
      </c>
      <c r="H78" s="324">
        <f t="shared" si="5"/>
        <v>0</v>
      </c>
      <c r="I78" s="302"/>
      <c r="J78" s="302"/>
      <c r="K78" s="302"/>
      <c r="L78" s="302"/>
      <c r="M78" s="302"/>
    </row>
    <row r="79" spans="1:13" ht="14.25" customHeight="1" x14ac:dyDescent="0.2">
      <c r="A79" s="323"/>
      <c r="B79" s="533"/>
      <c r="C79" s="568"/>
      <c r="D79" s="569"/>
      <c r="E79" s="324">
        <f t="shared" si="6"/>
        <v>0</v>
      </c>
      <c r="F79" s="324">
        <f>IFERROR(HLOOKUP(A79,cpte_CN!$H$4:$BD$253,250,FALSE),0) +IFERROR(HLOOKUP(A79,CN!$H$4:$BD$253,250,FALSE),0)</f>
        <v>0</v>
      </c>
      <c r="G79" s="314" t="str">
        <f t="shared" si="4"/>
        <v>Ok</v>
      </c>
      <c r="H79" s="324">
        <f t="shared" si="5"/>
        <v>0</v>
      </c>
      <c r="I79" s="302"/>
      <c r="J79" s="302"/>
      <c r="K79" s="302"/>
      <c r="L79" s="302"/>
      <c r="M79" s="302"/>
    </row>
    <row r="80" spans="1:13" ht="14.25" customHeight="1" x14ac:dyDescent="0.2">
      <c r="A80" s="323"/>
      <c r="B80" s="533"/>
      <c r="C80" s="568"/>
      <c r="D80" s="569"/>
      <c r="E80" s="324">
        <f t="shared" si="6"/>
        <v>0</v>
      </c>
      <c r="F80" s="324">
        <f>IFERROR(HLOOKUP(A80,cpte_CN!$H$4:$BD$253,250,FALSE),0) +IFERROR(HLOOKUP(A80,CN!$H$4:$BD$253,250,FALSE),0)</f>
        <v>0</v>
      </c>
      <c r="G80" s="314" t="str">
        <f t="shared" si="4"/>
        <v>Ok</v>
      </c>
      <c r="H80" s="324">
        <f t="shared" si="5"/>
        <v>0</v>
      </c>
      <c r="I80" s="302"/>
      <c r="J80" s="302"/>
      <c r="K80" s="302"/>
      <c r="L80" s="302"/>
      <c r="M80" s="302"/>
    </row>
    <row r="81" spans="1:13" ht="14.25" customHeight="1" x14ac:dyDescent="0.2">
      <c r="A81" s="323"/>
      <c r="B81" s="533"/>
      <c r="C81" s="568"/>
      <c r="D81" s="569"/>
      <c r="E81" s="324">
        <f t="shared" si="6"/>
        <v>0</v>
      </c>
      <c r="F81" s="324">
        <f>IFERROR(HLOOKUP(A81,cpte_CN!$H$4:$BD$253,250,FALSE),0) +IFERROR(HLOOKUP(A81,CN!$H$4:$BD$253,250,FALSE),0)</f>
        <v>0</v>
      </c>
      <c r="G81" s="314" t="str">
        <f t="shared" si="4"/>
        <v>Ok</v>
      </c>
      <c r="H81" s="324">
        <f t="shared" si="5"/>
        <v>0</v>
      </c>
      <c r="I81" s="302"/>
      <c r="J81" s="302"/>
      <c r="K81" s="302"/>
      <c r="L81" s="302"/>
      <c r="M81" s="302"/>
    </row>
    <row r="82" spans="1:13" ht="14.25" customHeight="1" x14ac:dyDescent="0.2">
      <c r="A82" s="323"/>
      <c r="B82" s="533"/>
      <c r="C82" s="568"/>
      <c r="D82" s="569"/>
      <c r="E82" s="324">
        <f t="shared" si="6"/>
        <v>0</v>
      </c>
      <c r="F82" s="324">
        <f>IFERROR(HLOOKUP(A82,cpte_CN!$H$4:$BD$253,250,FALSE),0) +IFERROR(HLOOKUP(A82,CN!$H$4:$BD$253,250,FALSE),0)</f>
        <v>0</v>
      </c>
      <c r="G82" s="314" t="str">
        <f t="shared" si="4"/>
        <v>Ok</v>
      </c>
      <c r="H82" s="324">
        <f t="shared" si="5"/>
        <v>0</v>
      </c>
      <c r="I82" s="302"/>
      <c r="J82" s="302"/>
      <c r="K82" s="302"/>
      <c r="L82" s="302"/>
      <c r="M82" s="302"/>
    </row>
    <row r="83" spans="1:13" ht="14.25" customHeight="1" x14ac:dyDescent="0.2">
      <c r="A83" s="323"/>
      <c r="B83" s="533"/>
      <c r="C83" s="568"/>
      <c r="D83" s="569"/>
      <c r="E83" s="324">
        <f t="shared" si="6"/>
        <v>0</v>
      </c>
      <c r="F83" s="324">
        <f>IFERROR(HLOOKUP(A83,cpte_CN!$H$4:$BD$253,250,FALSE),0) +IFERROR(HLOOKUP(A83,CN!$H$4:$BD$253,250,FALSE),0)</f>
        <v>0</v>
      </c>
      <c r="G83" s="314" t="str">
        <f t="shared" si="4"/>
        <v>Ok</v>
      </c>
      <c r="H83" s="324">
        <f t="shared" si="5"/>
        <v>0</v>
      </c>
      <c r="I83" s="302"/>
      <c r="J83" s="302"/>
      <c r="K83" s="302"/>
      <c r="L83" s="302"/>
      <c r="M83" s="302"/>
    </row>
    <row r="84" spans="1:13" ht="14.25" customHeight="1" x14ac:dyDescent="0.2">
      <c r="A84" s="323"/>
      <c r="B84" s="533"/>
      <c r="C84" s="568"/>
      <c r="D84" s="569"/>
      <c r="E84" s="324">
        <f t="shared" si="6"/>
        <v>0</v>
      </c>
      <c r="F84" s="324">
        <f>IFERROR(HLOOKUP(A84,cpte_CN!$H$4:$BD$253,250,FALSE),0) +IFERROR(HLOOKUP(A84,CN!$H$4:$BD$253,250,FALSE),0)</f>
        <v>0</v>
      </c>
      <c r="G84" s="314" t="str">
        <f t="shared" si="4"/>
        <v>Ok</v>
      </c>
      <c r="H84" s="324">
        <f t="shared" si="5"/>
        <v>0</v>
      </c>
      <c r="I84" s="302"/>
      <c r="J84" s="302"/>
      <c r="K84" s="302"/>
      <c r="L84" s="302"/>
      <c r="M84" s="302"/>
    </row>
    <row r="85" spans="1:13" ht="14.25" customHeight="1" x14ac:dyDescent="0.2">
      <c r="A85" s="323"/>
      <c r="B85" s="533"/>
      <c r="C85" s="568"/>
      <c r="D85" s="569"/>
      <c r="E85" s="324">
        <f t="shared" si="6"/>
        <v>0</v>
      </c>
      <c r="F85" s="324">
        <f>IFERROR(HLOOKUP(A85,cpte_CN!$H$4:$BD$253,250,FALSE),0) +IFERROR(HLOOKUP(A85,CN!$H$4:$BD$253,250,FALSE),0)</f>
        <v>0</v>
      </c>
      <c r="G85" s="314" t="str">
        <f t="shared" si="4"/>
        <v>Ok</v>
      </c>
      <c r="H85" s="324">
        <f t="shared" si="5"/>
        <v>0</v>
      </c>
      <c r="I85" s="302"/>
      <c r="J85" s="302"/>
      <c r="K85" s="302"/>
      <c r="L85" s="302"/>
      <c r="M85" s="302"/>
    </row>
    <row r="86" spans="1:13" ht="14.25" customHeight="1" x14ac:dyDescent="0.2">
      <c r="A86" s="323"/>
      <c r="B86" s="533"/>
      <c r="C86" s="568"/>
      <c r="D86" s="569"/>
      <c r="E86" s="324">
        <f t="shared" si="6"/>
        <v>0</v>
      </c>
      <c r="F86" s="324">
        <f>IFERROR(HLOOKUP(A86,cpte_CN!$H$4:$BD$253,250,FALSE),0) +IFERROR(HLOOKUP(A86,CN!$H$4:$BD$253,250,FALSE),0)</f>
        <v>0</v>
      </c>
      <c r="G86" s="314" t="str">
        <f t="shared" si="4"/>
        <v>Ok</v>
      </c>
      <c r="H86" s="324">
        <f t="shared" si="5"/>
        <v>0</v>
      </c>
      <c r="I86" s="302"/>
      <c r="J86" s="302"/>
      <c r="K86" s="302"/>
      <c r="L86" s="302"/>
      <c r="M86" s="302"/>
    </row>
    <row r="87" spans="1:13" ht="14.25" customHeight="1" x14ac:dyDescent="0.2">
      <c r="A87" s="323"/>
      <c r="B87" s="533"/>
      <c r="C87" s="568"/>
      <c r="D87" s="569"/>
      <c r="E87" s="324">
        <f t="shared" si="6"/>
        <v>0</v>
      </c>
      <c r="F87" s="324">
        <f>IFERROR(HLOOKUP(A87,cpte_CN!$H$4:$BD$253,250,FALSE),0) +IFERROR(HLOOKUP(A87,CN!$H$4:$BD$253,250,FALSE),0)</f>
        <v>0</v>
      </c>
      <c r="G87" s="314" t="str">
        <f t="shared" si="4"/>
        <v>Ok</v>
      </c>
      <c r="H87" s="324">
        <f t="shared" si="5"/>
        <v>0</v>
      </c>
      <c r="I87" s="302"/>
      <c r="J87" s="302"/>
      <c r="K87" s="302"/>
      <c r="L87" s="302"/>
      <c r="M87" s="302"/>
    </row>
    <row r="88" spans="1:13" ht="14.25" customHeight="1" x14ac:dyDescent="0.2">
      <c r="A88" s="323"/>
      <c r="B88" s="533"/>
      <c r="C88" s="568"/>
      <c r="D88" s="569"/>
      <c r="E88" s="324">
        <f t="shared" si="6"/>
        <v>0</v>
      </c>
      <c r="F88" s="324">
        <f>IFERROR(HLOOKUP(A88,cpte_CN!$H$4:$BD$253,250,FALSE),0) +IFERROR(HLOOKUP(A88,CN!$H$4:$BD$253,250,FALSE),0)</f>
        <v>0</v>
      </c>
      <c r="G88" s="314" t="str">
        <f t="shared" si="4"/>
        <v>Ok</v>
      </c>
      <c r="H88" s="324">
        <f t="shared" si="5"/>
        <v>0</v>
      </c>
      <c r="I88" s="302"/>
      <c r="J88" s="302"/>
      <c r="K88" s="302"/>
      <c r="L88" s="302"/>
      <c r="M88" s="302"/>
    </row>
    <row r="89" spans="1:13" ht="14.25" customHeight="1" x14ac:dyDescent="0.2">
      <c r="A89" s="323"/>
      <c r="B89" s="533"/>
      <c r="C89" s="568"/>
      <c r="D89" s="569"/>
      <c r="E89" s="324">
        <f t="shared" si="6"/>
        <v>0</v>
      </c>
      <c r="F89" s="324">
        <f>IFERROR(HLOOKUP(A89,cpte_CN!$H$4:$BD$253,250,FALSE),0) +IFERROR(HLOOKUP(A89,CN!$H$4:$BD$253,250,FALSE),0)</f>
        <v>0</v>
      </c>
      <c r="G89" s="314" t="str">
        <f t="shared" si="4"/>
        <v>Ok</v>
      </c>
      <c r="H89" s="324">
        <f t="shared" si="5"/>
        <v>0</v>
      </c>
      <c r="I89" s="302"/>
      <c r="J89" s="302"/>
      <c r="K89" s="302"/>
      <c r="L89" s="302"/>
      <c r="M89" s="302"/>
    </row>
    <row r="90" spans="1:13" ht="14.25" customHeight="1" x14ac:dyDescent="0.2">
      <c r="A90" s="323"/>
      <c r="B90" s="533"/>
      <c r="C90" s="568"/>
      <c r="D90" s="569"/>
      <c r="E90" s="324">
        <f t="shared" si="6"/>
        <v>0</v>
      </c>
      <c r="F90" s="324">
        <f>IFERROR(HLOOKUP(A90,cpte_CN!$H$4:$BD$253,250,FALSE),0) +IFERROR(HLOOKUP(A90,CN!$H$4:$BD$253,250,FALSE),0)</f>
        <v>0</v>
      </c>
      <c r="G90" s="314" t="str">
        <f t="shared" si="4"/>
        <v>Ok</v>
      </c>
      <c r="H90" s="324">
        <f t="shared" si="5"/>
        <v>0</v>
      </c>
      <c r="I90" s="302"/>
      <c r="J90" s="302"/>
      <c r="K90" s="302"/>
      <c r="L90" s="302"/>
      <c r="M90" s="302"/>
    </row>
    <row r="91" spans="1:13" ht="14.25" customHeight="1" x14ac:dyDescent="0.2">
      <c r="A91" s="323"/>
      <c r="B91" s="533"/>
      <c r="C91" s="568"/>
      <c r="D91" s="569"/>
      <c r="E91" s="324">
        <f t="shared" si="6"/>
        <v>0</v>
      </c>
      <c r="F91" s="324">
        <f>IFERROR(HLOOKUP(A91,cpte_CN!$H$4:$BD$253,250,FALSE),0) +IFERROR(HLOOKUP(A91,CN!$H$4:$BD$253,250,FALSE),0)</f>
        <v>0</v>
      </c>
      <c r="G91" s="314" t="str">
        <f t="shared" si="4"/>
        <v>Ok</v>
      </c>
      <c r="H91" s="324">
        <f t="shared" si="5"/>
        <v>0</v>
      </c>
      <c r="I91" s="302"/>
      <c r="J91" s="302"/>
      <c r="K91" s="302"/>
      <c r="L91" s="302"/>
      <c r="M91" s="302"/>
    </row>
    <row r="92" spans="1:13" ht="14.25" customHeight="1" x14ac:dyDescent="0.2">
      <c r="A92" s="323"/>
      <c r="B92" s="533"/>
      <c r="C92" s="568"/>
      <c r="D92" s="569"/>
      <c r="E92" s="324">
        <f t="shared" si="6"/>
        <v>0</v>
      </c>
      <c r="F92" s="324">
        <f>IFERROR(HLOOKUP(A92,cpte_CN!$H$4:$BD$253,250,FALSE),0) +IFERROR(HLOOKUP(A92,CN!$H$4:$BD$253,250,FALSE),0)</f>
        <v>0</v>
      </c>
      <c r="G92" s="314" t="str">
        <f t="shared" si="4"/>
        <v>Ok</v>
      </c>
      <c r="H92" s="324">
        <f t="shared" si="5"/>
        <v>0</v>
      </c>
      <c r="I92" s="302"/>
      <c r="J92" s="302"/>
      <c r="K92" s="302"/>
      <c r="L92" s="302"/>
      <c r="M92" s="302"/>
    </row>
    <row r="93" spans="1:13" ht="14.25" customHeight="1" x14ac:dyDescent="0.2">
      <c r="A93" s="323"/>
      <c r="B93" s="533"/>
      <c r="C93" s="568"/>
      <c r="D93" s="569"/>
      <c r="E93" s="324">
        <f t="shared" si="6"/>
        <v>0</v>
      </c>
      <c r="F93" s="324">
        <f>IFERROR(HLOOKUP(A93,cpte_CN!$H$4:$BD$253,250,FALSE),0) +IFERROR(HLOOKUP(A93,CN!$H$4:$BD$253,250,FALSE),0)</f>
        <v>0</v>
      </c>
      <c r="G93" s="314" t="str">
        <f t="shared" si="4"/>
        <v>Ok</v>
      </c>
      <c r="H93" s="324">
        <f t="shared" si="5"/>
        <v>0</v>
      </c>
      <c r="I93" s="302"/>
      <c r="J93" s="302"/>
      <c r="K93" s="302"/>
      <c r="L93" s="302"/>
      <c r="M93" s="302"/>
    </row>
    <row r="94" spans="1:13" ht="14.25" customHeight="1" x14ac:dyDescent="0.2">
      <c r="A94" s="323"/>
      <c r="B94" s="533"/>
      <c r="C94" s="568"/>
      <c r="D94" s="569"/>
      <c r="E94" s="324">
        <f t="shared" si="6"/>
        <v>0</v>
      </c>
      <c r="F94" s="324">
        <f>IFERROR(HLOOKUP(A94,cpte_CN!$H$4:$BD$253,250,FALSE),0) +IFERROR(HLOOKUP(A94,CN!$H$4:$BD$253,250,FALSE),0)</f>
        <v>0</v>
      </c>
      <c r="G94" s="314" t="str">
        <f t="shared" si="4"/>
        <v>Ok</v>
      </c>
      <c r="H94" s="324">
        <f t="shared" si="5"/>
        <v>0</v>
      </c>
      <c r="I94" s="302"/>
      <c r="J94" s="302"/>
      <c r="K94" s="302"/>
      <c r="L94" s="302"/>
      <c r="M94" s="302"/>
    </row>
    <row r="95" spans="1:13" ht="14.25" customHeight="1" x14ac:dyDescent="0.2">
      <c r="A95" s="323"/>
      <c r="B95" s="533"/>
      <c r="C95" s="568"/>
      <c r="D95" s="569"/>
      <c r="E95" s="324">
        <f t="shared" si="6"/>
        <v>0</v>
      </c>
      <c r="F95" s="324">
        <f>IFERROR(HLOOKUP(A95,cpte_CN!$H$4:$BD$253,250,FALSE),0) +IFERROR(HLOOKUP(A95,CN!$H$4:$BD$253,250,FALSE),0)</f>
        <v>0</v>
      </c>
      <c r="G95" s="314" t="str">
        <f t="shared" si="4"/>
        <v>Ok</v>
      </c>
      <c r="H95" s="324">
        <f t="shared" si="5"/>
        <v>0</v>
      </c>
      <c r="I95" s="302"/>
      <c r="J95" s="302"/>
      <c r="K95" s="302"/>
      <c r="L95" s="302"/>
      <c r="M95" s="302"/>
    </row>
    <row r="96" spans="1:13" ht="14.25" customHeight="1" x14ac:dyDescent="0.2">
      <c r="A96" s="323"/>
      <c r="B96" s="533"/>
      <c r="C96" s="568"/>
      <c r="D96" s="569"/>
      <c r="E96" s="324">
        <f t="shared" si="6"/>
        <v>0</v>
      </c>
      <c r="F96" s="324">
        <f>IFERROR(HLOOKUP(A96,cpte_CN!$H$4:$BD$253,250,FALSE),0) +IFERROR(HLOOKUP(A96,CN!$H$4:$BD$253,250,FALSE),0)</f>
        <v>0</v>
      </c>
      <c r="G96" s="314" t="str">
        <f t="shared" si="4"/>
        <v>Ok</v>
      </c>
      <c r="H96" s="324">
        <f t="shared" si="5"/>
        <v>0</v>
      </c>
      <c r="I96" s="302"/>
      <c r="J96" s="302"/>
      <c r="K96" s="302"/>
      <c r="L96" s="302"/>
      <c r="M96" s="302"/>
    </row>
    <row r="97" spans="1:13" ht="14.25" customHeight="1" x14ac:dyDescent="0.2">
      <c r="A97" s="323"/>
      <c r="B97" s="533"/>
      <c r="C97" s="568"/>
      <c r="D97" s="569"/>
      <c r="E97" s="324">
        <f t="shared" si="6"/>
        <v>0</v>
      </c>
      <c r="F97" s="324">
        <f>IFERROR(HLOOKUP(A97,cpte_CN!$H$4:$BD$253,250,FALSE),0) +IFERROR(HLOOKUP(A97,CN!$H$4:$BD$253,250,FALSE),0)</f>
        <v>0</v>
      </c>
      <c r="G97" s="314" t="str">
        <f t="shared" si="4"/>
        <v>Ok</v>
      </c>
      <c r="H97" s="324">
        <f t="shared" si="5"/>
        <v>0</v>
      </c>
      <c r="I97" s="302"/>
      <c r="J97" s="302"/>
      <c r="K97" s="302"/>
      <c r="L97" s="302"/>
      <c r="M97" s="302"/>
    </row>
    <row r="98" spans="1:13" ht="14.25" customHeight="1" x14ac:dyDescent="0.2">
      <c r="A98" s="323"/>
      <c r="B98" s="533"/>
      <c r="C98" s="568"/>
      <c r="D98" s="569"/>
      <c r="E98" s="324">
        <f t="shared" si="6"/>
        <v>0</v>
      </c>
      <c r="F98" s="324">
        <f>IFERROR(HLOOKUP(A98,cpte_CN!$H$4:$BD$253,250,FALSE),0) +IFERROR(HLOOKUP(A98,CN!$H$4:$BD$253,250,FALSE),0)</f>
        <v>0</v>
      </c>
      <c r="G98" s="314" t="str">
        <f t="shared" si="4"/>
        <v>Ok</v>
      </c>
      <c r="H98" s="324">
        <f t="shared" si="5"/>
        <v>0</v>
      </c>
      <c r="I98" s="302"/>
      <c r="J98" s="302"/>
      <c r="K98" s="302"/>
      <c r="L98" s="302"/>
      <c r="M98" s="302"/>
    </row>
    <row r="99" spans="1:13" ht="14.25" customHeight="1" x14ac:dyDescent="0.2">
      <c r="A99" s="323"/>
      <c r="B99" s="533"/>
      <c r="C99" s="568"/>
      <c r="D99" s="569"/>
      <c r="E99" s="324">
        <f t="shared" si="6"/>
        <v>0</v>
      </c>
      <c r="F99" s="324">
        <f>IFERROR(HLOOKUP(A99,cpte_CN!$H$4:$BD$253,250,FALSE),0) +IFERROR(HLOOKUP(A99,CN!$H$4:$BD$253,250,FALSE),0)</f>
        <v>0</v>
      </c>
      <c r="G99" s="314" t="str">
        <f t="shared" si="4"/>
        <v>Ok</v>
      </c>
      <c r="H99" s="324">
        <f t="shared" si="5"/>
        <v>0</v>
      </c>
      <c r="I99" s="302"/>
      <c r="J99" s="302"/>
      <c r="K99" s="302"/>
      <c r="L99" s="302"/>
      <c r="M99" s="302"/>
    </row>
    <row r="100" spans="1:13" ht="14.25" customHeight="1" x14ac:dyDescent="0.2">
      <c r="A100" s="323"/>
      <c r="B100" s="533"/>
      <c r="C100" s="568"/>
      <c r="D100" s="569"/>
      <c r="E100" s="324">
        <f t="shared" si="6"/>
        <v>0</v>
      </c>
      <c r="F100" s="324">
        <f>IFERROR(HLOOKUP(A100,cpte_CN!$H$4:$BD$253,250,FALSE),0) +IFERROR(HLOOKUP(A100,CN!$H$4:$BD$253,250,FALSE),0)</f>
        <v>0</v>
      </c>
      <c r="G100" s="314" t="str">
        <f t="shared" si="4"/>
        <v>Ok</v>
      </c>
      <c r="H100" s="324">
        <f t="shared" si="5"/>
        <v>0</v>
      </c>
      <c r="I100" s="302"/>
      <c r="J100" s="302"/>
      <c r="K100" s="302"/>
      <c r="L100" s="302"/>
      <c r="M100" s="302"/>
    </row>
    <row r="101" spans="1:13" ht="14.25" customHeight="1" x14ac:dyDescent="0.2">
      <c r="A101" s="323"/>
      <c r="B101" s="533"/>
      <c r="C101" s="568"/>
      <c r="D101" s="569"/>
      <c r="E101" s="324">
        <f t="shared" si="6"/>
        <v>0</v>
      </c>
      <c r="F101" s="324">
        <f>IFERROR(HLOOKUP(A101,cpte_CN!$H$4:$BD$253,250,FALSE),0) +IFERROR(HLOOKUP(A101,CN!$H$4:$BD$253,250,FALSE),0)</f>
        <v>0</v>
      </c>
      <c r="G101" s="314" t="str">
        <f t="shared" si="4"/>
        <v>Ok</v>
      </c>
      <c r="H101" s="324">
        <f t="shared" si="5"/>
        <v>0</v>
      </c>
      <c r="I101" s="302"/>
      <c r="J101" s="302"/>
      <c r="K101" s="302"/>
      <c r="L101" s="302"/>
      <c r="M101" s="302"/>
    </row>
    <row r="102" spans="1:13" ht="14.25" customHeight="1" x14ac:dyDescent="0.2">
      <c r="A102" s="323"/>
      <c r="B102" s="533"/>
      <c r="C102" s="568"/>
      <c r="D102" s="569"/>
      <c r="E102" s="324">
        <f t="shared" si="6"/>
        <v>0</v>
      </c>
      <c r="F102" s="324">
        <f>IFERROR(HLOOKUP(A102,cpte_CN!$H$4:$BD$253,250,FALSE),0) +IFERROR(HLOOKUP(A102,CN!$H$4:$BD$253,250,FALSE),0)</f>
        <v>0</v>
      </c>
      <c r="G102" s="314" t="str">
        <f t="shared" si="4"/>
        <v>Ok</v>
      </c>
      <c r="H102" s="324">
        <f t="shared" si="5"/>
        <v>0</v>
      </c>
      <c r="I102" s="302"/>
      <c r="J102" s="302"/>
      <c r="K102" s="302"/>
      <c r="L102" s="302"/>
      <c r="M102" s="302"/>
    </row>
    <row r="103" spans="1:13" ht="14.25" customHeight="1" x14ac:dyDescent="0.2">
      <c r="A103" s="323"/>
      <c r="B103" s="533"/>
      <c r="C103" s="568"/>
      <c r="D103" s="569"/>
      <c r="E103" s="324">
        <f t="shared" si="6"/>
        <v>0</v>
      </c>
      <c r="F103" s="324">
        <f>IFERROR(HLOOKUP(A103,cpte_CN!$H$4:$BD$253,250,FALSE),0) +IFERROR(HLOOKUP(A103,CN!$H$4:$BD$253,250,FALSE),0)</f>
        <v>0</v>
      </c>
      <c r="G103" s="314" t="str">
        <f t="shared" si="4"/>
        <v>Ok</v>
      </c>
      <c r="H103" s="324">
        <f t="shared" si="5"/>
        <v>0</v>
      </c>
      <c r="I103" s="302"/>
      <c r="J103" s="302"/>
      <c r="K103" s="302"/>
      <c r="L103" s="302"/>
      <c r="M103" s="302"/>
    </row>
    <row r="104" spans="1:13" ht="14.25" customHeight="1" x14ac:dyDescent="0.2">
      <c r="A104" s="323"/>
      <c r="B104" s="533"/>
      <c r="C104" s="568"/>
      <c r="D104" s="569"/>
      <c r="E104" s="324">
        <f t="shared" si="6"/>
        <v>0</v>
      </c>
      <c r="F104" s="324">
        <f>IFERROR(HLOOKUP(A104,cpte_CN!$H$4:$BD$253,250,FALSE),0) +IFERROR(HLOOKUP(A104,CN!$H$4:$BD$253,250,FALSE),0)</f>
        <v>0</v>
      </c>
      <c r="G104" s="314" t="str">
        <f t="shared" si="4"/>
        <v>Ok</v>
      </c>
      <c r="H104" s="324">
        <f t="shared" si="5"/>
        <v>0</v>
      </c>
      <c r="I104" s="302"/>
      <c r="J104" s="302"/>
      <c r="K104" s="302"/>
      <c r="L104" s="302"/>
      <c r="M104" s="302"/>
    </row>
    <row r="105" spans="1:13" ht="14.25" customHeight="1" x14ac:dyDescent="0.2">
      <c r="A105" s="323"/>
      <c r="B105" s="533"/>
      <c r="C105" s="568"/>
      <c r="D105" s="569"/>
      <c r="E105" s="324">
        <f t="shared" si="6"/>
        <v>0</v>
      </c>
      <c r="F105" s="324">
        <f>IFERROR(HLOOKUP(A105,cpte_CN!$H$4:$BD$253,250,FALSE),0) +IFERROR(HLOOKUP(A105,CN!$H$4:$BD$253,250,FALSE),0)</f>
        <v>0</v>
      </c>
      <c r="G105" s="314" t="str">
        <f t="shared" si="4"/>
        <v>Ok</v>
      </c>
      <c r="H105" s="324">
        <f t="shared" si="5"/>
        <v>0</v>
      </c>
      <c r="I105" s="302"/>
      <c r="J105" s="302"/>
      <c r="K105" s="302"/>
      <c r="L105" s="302"/>
      <c r="M105" s="302"/>
    </row>
    <row r="106" spans="1:13" ht="14.25" customHeight="1" x14ac:dyDescent="0.2">
      <c r="A106" s="323"/>
      <c r="B106" s="533"/>
      <c r="C106" s="568"/>
      <c r="D106" s="569"/>
      <c r="E106" s="324">
        <f t="shared" si="6"/>
        <v>0</v>
      </c>
      <c r="F106" s="324">
        <f>IFERROR(HLOOKUP(A106,cpte_CN!$H$4:$BD$253,250,FALSE),0) +IFERROR(HLOOKUP(A106,CN!$H$4:$BD$253,250,FALSE),0)</f>
        <v>0</v>
      </c>
      <c r="G106" s="314" t="str">
        <f t="shared" si="4"/>
        <v>Ok</v>
      </c>
      <c r="H106" s="324">
        <f t="shared" si="5"/>
        <v>0</v>
      </c>
      <c r="I106" s="302"/>
      <c r="J106" s="302"/>
      <c r="K106" s="302"/>
      <c r="L106" s="302"/>
      <c r="M106" s="302"/>
    </row>
    <row r="107" spans="1:13" ht="14.25" customHeight="1" x14ac:dyDescent="0.2">
      <c r="A107" s="323"/>
      <c r="B107" s="533"/>
      <c r="C107" s="568"/>
      <c r="D107" s="569"/>
      <c r="E107" s="324">
        <f t="shared" si="6"/>
        <v>0</v>
      </c>
      <c r="F107" s="324">
        <f>IFERROR(HLOOKUP(A107,cpte_CN!$H$4:$BD$253,250,FALSE),0) +IFERROR(HLOOKUP(A107,CN!$H$4:$BD$253,250,FALSE),0)</f>
        <v>0</v>
      </c>
      <c r="G107" s="314" t="str">
        <f t="shared" si="4"/>
        <v>Ok</v>
      </c>
      <c r="H107" s="324">
        <f t="shared" si="5"/>
        <v>0</v>
      </c>
      <c r="I107" s="302"/>
      <c r="J107" s="302"/>
      <c r="K107" s="302"/>
      <c r="L107" s="302"/>
      <c r="M107" s="302"/>
    </row>
    <row r="108" spans="1:13" ht="14.25" customHeight="1" x14ac:dyDescent="0.2">
      <c r="A108" s="323"/>
      <c r="B108" s="533"/>
      <c r="C108" s="568"/>
      <c r="D108" s="569"/>
      <c r="E108" s="324">
        <f t="shared" si="6"/>
        <v>0</v>
      </c>
      <c r="F108" s="324">
        <f>IFERROR(HLOOKUP(A108,cpte_CN!$H$4:$BD$253,250,FALSE),0) +IFERROR(HLOOKUP(A108,CN!$H$4:$BD$253,250,FALSE),0)</f>
        <v>0</v>
      </c>
      <c r="G108" s="314" t="str">
        <f t="shared" si="4"/>
        <v>Ok</v>
      </c>
      <c r="H108" s="324">
        <f t="shared" si="5"/>
        <v>0</v>
      </c>
      <c r="I108" s="302"/>
      <c r="J108" s="302"/>
      <c r="K108" s="302"/>
      <c r="L108" s="302"/>
      <c r="M108" s="302"/>
    </row>
    <row r="109" spans="1:13" ht="14.25" customHeight="1" x14ac:dyDescent="0.2">
      <c r="A109" s="323"/>
      <c r="B109" s="533"/>
      <c r="C109" s="568"/>
      <c r="D109" s="569"/>
      <c r="E109" s="324">
        <f t="shared" ref="E109:E140" si="7">SUM(I109:M109)</f>
        <v>0</v>
      </c>
      <c r="F109" s="324">
        <f>IFERROR(HLOOKUP(A109,cpte_CN!$H$4:$BD$253,250,FALSE),0) +IFERROR(HLOOKUP(A109,CN!$H$4:$BD$253,250,FALSE),0)</f>
        <v>0</v>
      </c>
      <c r="G109" s="314" t="str">
        <f t="shared" si="4"/>
        <v>Ok</v>
      </c>
      <c r="H109" s="324">
        <f t="shared" si="5"/>
        <v>0</v>
      </c>
      <c r="I109" s="302"/>
      <c r="J109" s="302"/>
      <c r="K109" s="302"/>
      <c r="L109" s="302"/>
      <c r="M109" s="302"/>
    </row>
    <row r="110" spans="1:13" ht="14.25" customHeight="1" x14ac:dyDescent="0.2">
      <c r="A110" s="323"/>
      <c r="B110" s="533"/>
      <c r="C110" s="568"/>
      <c r="D110" s="569"/>
      <c r="E110" s="324">
        <f t="shared" si="7"/>
        <v>0</v>
      </c>
      <c r="F110" s="324">
        <f>IFERROR(HLOOKUP(A110,cpte_CN!$H$4:$BD$253,250,FALSE),0) +IFERROR(HLOOKUP(A110,CN!$H$4:$BD$253,250,FALSE),0)</f>
        <v>0</v>
      </c>
      <c r="G110" s="314" t="str">
        <f t="shared" ref="G110:G173" si="8">IF(E110&gt;F110,"A corriger","Ok")</f>
        <v>Ok</v>
      </c>
      <c r="H110" s="324">
        <f t="shared" ref="H110:H173" si="9">F110-E110</f>
        <v>0</v>
      </c>
      <c r="I110" s="302"/>
      <c r="J110" s="302"/>
      <c r="K110" s="302"/>
      <c r="L110" s="302"/>
      <c r="M110" s="302"/>
    </row>
    <row r="111" spans="1:13" ht="14.25" customHeight="1" x14ac:dyDescent="0.2">
      <c r="A111" s="323"/>
      <c r="B111" s="533"/>
      <c r="C111" s="568"/>
      <c r="D111" s="569"/>
      <c r="E111" s="324">
        <f t="shared" si="7"/>
        <v>0</v>
      </c>
      <c r="F111" s="324">
        <f>IFERROR(HLOOKUP(A111,cpte_CN!$H$4:$BD$253,250,FALSE),0) +IFERROR(HLOOKUP(A111,CN!$H$4:$BD$253,250,FALSE),0)</f>
        <v>0</v>
      </c>
      <c r="G111" s="314" t="str">
        <f t="shared" si="8"/>
        <v>Ok</v>
      </c>
      <c r="H111" s="324">
        <f t="shared" si="9"/>
        <v>0</v>
      </c>
      <c r="I111" s="302"/>
      <c r="J111" s="302"/>
      <c r="K111" s="302"/>
      <c r="L111" s="302"/>
      <c r="M111" s="302"/>
    </row>
    <row r="112" spans="1:13" ht="14.25" customHeight="1" x14ac:dyDescent="0.2">
      <c r="A112" s="323"/>
      <c r="B112" s="533"/>
      <c r="C112" s="568"/>
      <c r="D112" s="569"/>
      <c r="E112" s="324">
        <f t="shared" si="7"/>
        <v>0</v>
      </c>
      <c r="F112" s="324">
        <f>IFERROR(HLOOKUP(A112,cpte_CN!$H$4:$BD$253,250,FALSE),0) +IFERROR(HLOOKUP(A112,CN!$H$4:$BD$253,250,FALSE),0)</f>
        <v>0</v>
      </c>
      <c r="G112" s="314" t="str">
        <f t="shared" si="8"/>
        <v>Ok</v>
      </c>
      <c r="H112" s="324">
        <f t="shared" si="9"/>
        <v>0</v>
      </c>
      <c r="I112" s="302"/>
      <c r="J112" s="302"/>
      <c r="K112" s="302"/>
      <c r="L112" s="302"/>
      <c r="M112" s="302"/>
    </row>
    <row r="113" spans="1:13" ht="14.25" customHeight="1" x14ac:dyDescent="0.2">
      <c r="A113" s="323"/>
      <c r="B113" s="533"/>
      <c r="C113" s="568"/>
      <c r="D113" s="569"/>
      <c r="E113" s="324">
        <f t="shared" si="7"/>
        <v>0</v>
      </c>
      <c r="F113" s="324">
        <f>IFERROR(HLOOKUP(A113,cpte_CN!$H$4:$BD$253,250,FALSE),0) +IFERROR(HLOOKUP(A113,CN!$H$4:$BD$253,250,FALSE),0)</f>
        <v>0</v>
      </c>
      <c r="G113" s="314" t="str">
        <f t="shared" si="8"/>
        <v>Ok</v>
      </c>
      <c r="H113" s="324">
        <f t="shared" si="9"/>
        <v>0</v>
      </c>
      <c r="I113" s="302"/>
      <c r="J113" s="302"/>
      <c r="K113" s="302"/>
      <c r="L113" s="302"/>
      <c r="M113" s="302"/>
    </row>
    <row r="114" spans="1:13" ht="14.25" customHeight="1" x14ac:dyDescent="0.2">
      <c r="A114" s="323"/>
      <c r="B114" s="533"/>
      <c r="C114" s="568"/>
      <c r="D114" s="569"/>
      <c r="E114" s="324">
        <f t="shared" si="7"/>
        <v>0</v>
      </c>
      <c r="F114" s="324">
        <f>IFERROR(HLOOKUP(A114,cpte_CN!$H$4:$BD$253,250,FALSE),0) +IFERROR(HLOOKUP(A114,CN!$H$4:$BD$253,250,FALSE),0)</f>
        <v>0</v>
      </c>
      <c r="G114" s="314" t="str">
        <f t="shared" si="8"/>
        <v>Ok</v>
      </c>
      <c r="H114" s="324">
        <f t="shared" si="9"/>
        <v>0</v>
      </c>
      <c r="I114" s="302"/>
      <c r="J114" s="302"/>
      <c r="K114" s="302"/>
      <c r="L114" s="302"/>
      <c r="M114" s="302"/>
    </row>
    <row r="115" spans="1:13" ht="14.25" customHeight="1" x14ac:dyDescent="0.2">
      <c r="A115" s="323"/>
      <c r="B115" s="533"/>
      <c r="C115" s="568"/>
      <c r="D115" s="569"/>
      <c r="E115" s="324">
        <f t="shared" si="7"/>
        <v>0</v>
      </c>
      <c r="F115" s="324">
        <f>IFERROR(HLOOKUP(A115,cpte_CN!$H$4:$BD$253,250,FALSE),0) +IFERROR(HLOOKUP(A115,CN!$H$4:$BD$253,250,FALSE),0)</f>
        <v>0</v>
      </c>
      <c r="G115" s="314" t="str">
        <f t="shared" si="8"/>
        <v>Ok</v>
      </c>
      <c r="H115" s="324">
        <f t="shared" si="9"/>
        <v>0</v>
      </c>
      <c r="I115" s="302"/>
      <c r="J115" s="302"/>
      <c r="K115" s="302"/>
      <c r="L115" s="302"/>
      <c r="M115" s="302"/>
    </row>
    <row r="116" spans="1:13" ht="14.25" customHeight="1" x14ac:dyDescent="0.2">
      <c r="A116" s="323"/>
      <c r="B116" s="533"/>
      <c r="C116" s="568"/>
      <c r="D116" s="569"/>
      <c r="E116" s="324">
        <f t="shared" si="7"/>
        <v>0</v>
      </c>
      <c r="F116" s="324">
        <f>IFERROR(HLOOKUP(A116,cpte_CN!$H$4:$BD$253,250,FALSE),0) +IFERROR(HLOOKUP(A116,CN!$H$4:$BD$253,250,FALSE),0)</f>
        <v>0</v>
      </c>
      <c r="G116" s="314" t="str">
        <f t="shared" si="8"/>
        <v>Ok</v>
      </c>
      <c r="H116" s="324">
        <f t="shared" si="9"/>
        <v>0</v>
      </c>
      <c r="I116" s="302"/>
      <c r="J116" s="302"/>
      <c r="K116" s="302"/>
      <c r="L116" s="302"/>
      <c r="M116" s="302"/>
    </row>
    <row r="117" spans="1:13" ht="14.25" customHeight="1" x14ac:dyDescent="0.2">
      <c r="A117" s="323"/>
      <c r="B117" s="533"/>
      <c r="C117" s="568"/>
      <c r="D117" s="569"/>
      <c r="E117" s="324">
        <f t="shared" si="7"/>
        <v>0</v>
      </c>
      <c r="F117" s="324">
        <f>IFERROR(HLOOKUP(A117,cpte_CN!$H$4:$BD$253,250,FALSE),0) +IFERROR(HLOOKUP(A117,CN!$H$4:$BD$253,250,FALSE),0)</f>
        <v>0</v>
      </c>
      <c r="G117" s="314" t="str">
        <f t="shared" si="8"/>
        <v>Ok</v>
      </c>
      <c r="H117" s="324">
        <f t="shared" si="9"/>
        <v>0</v>
      </c>
      <c r="I117" s="302"/>
      <c r="J117" s="302"/>
      <c r="K117" s="302"/>
      <c r="L117" s="302"/>
      <c r="M117" s="302"/>
    </row>
    <row r="118" spans="1:13" ht="14.25" customHeight="1" x14ac:dyDescent="0.2">
      <c r="A118" s="323"/>
      <c r="B118" s="533"/>
      <c r="C118" s="568"/>
      <c r="D118" s="569"/>
      <c r="E118" s="324">
        <f t="shared" si="7"/>
        <v>0</v>
      </c>
      <c r="F118" s="324">
        <f>IFERROR(HLOOKUP(A118,cpte_CN!$H$4:$BD$253,250,FALSE),0) +IFERROR(HLOOKUP(A118,CN!$H$4:$BD$253,250,FALSE),0)</f>
        <v>0</v>
      </c>
      <c r="G118" s="314" t="str">
        <f t="shared" si="8"/>
        <v>Ok</v>
      </c>
      <c r="H118" s="324">
        <f t="shared" si="9"/>
        <v>0</v>
      </c>
      <c r="I118" s="302"/>
      <c r="J118" s="302"/>
      <c r="K118" s="302"/>
      <c r="L118" s="302"/>
      <c r="M118" s="302"/>
    </row>
    <row r="119" spans="1:13" ht="14.25" customHeight="1" x14ac:dyDescent="0.2">
      <c r="A119" s="323"/>
      <c r="B119" s="533"/>
      <c r="C119" s="568"/>
      <c r="D119" s="569"/>
      <c r="E119" s="324">
        <f t="shared" si="7"/>
        <v>0</v>
      </c>
      <c r="F119" s="324">
        <f>IFERROR(HLOOKUP(A119,cpte_CN!$H$4:$BD$253,250,FALSE),0) +IFERROR(HLOOKUP(A119,CN!$H$4:$BD$253,250,FALSE),0)</f>
        <v>0</v>
      </c>
      <c r="G119" s="314" t="str">
        <f t="shared" si="8"/>
        <v>Ok</v>
      </c>
      <c r="H119" s="324">
        <f t="shared" si="9"/>
        <v>0</v>
      </c>
      <c r="I119" s="302"/>
      <c r="J119" s="302"/>
      <c r="K119" s="302"/>
      <c r="L119" s="302"/>
      <c r="M119" s="302"/>
    </row>
    <row r="120" spans="1:13" ht="14.25" customHeight="1" x14ac:dyDescent="0.2">
      <c r="A120" s="323"/>
      <c r="B120" s="533"/>
      <c r="C120" s="568"/>
      <c r="D120" s="569"/>
      <c r="E120" s="324">
        <f t="shared" si="7"/>
        <v>0</v>
      </c>
      <c r="F120" s="324">
        <f>IFERROR(HLOOKUP(A120,cpte_CN!$H$4:$BD$253,250,FALSE),0) +IFERROR(HLOOKUP(A120,CN!$H$4:$BD$253,250,FALSE),0)</f>
        <v>0</v>
      </c>
      <c r="G120" s="314" t="str">
        <f t="shared" si="8"/>
        <v>Ok</v>
      </c>
      <c r="H120" s="324">
        <f t="shared" si="9"/>
        <v>0</v>
      </c>
      <c r="I120" s="302"/>
      <c r="J120" s="302"/>
      <c r="K120" s="302"/>
      <c r="L120" s="302"/>
      <c r="M120" s="302"/>
    </row>
    <row r="121" spans="1:13" ht="14.25" customHeight="1" x14ac:dyDescent="0.2">
      <c r="A121" s="323"/>
      <c r="B121" s="533"/>
      <c r="C121" s="568"/>
      <c r="D121" s="569"/>
      <c r="E121" s="324">
        <f t="shared" si="7"/>
        <v>0</v>
      </c>
      <c r="F121" s="324">
        <f>IFERROR(HLOOKUP(A121,cpte_CN!$H$4:$BD$253,250,FALSE),0) +IFERROR(HLOOKUP(A121,CN!$H$4:$BD$253,250,FALSE),0)</f>
        <v>0</v>
      </c>
      <c r="G121" s="314" t="str">
        <f t="shared" si="8"/>
        <v>Ok</v>
      </c>
      <c r="H121" s="324">
        <f t="shared" si="9"/>
        <v>0</v>
      </c>
      <c r="I121" s="302"/>
      <c r="J121" s="302"/>
      <c r="K121" s="302"/>
      <c r="L121" s="302"/>
      <c r="M121" s="302"/>
    </row>
    <row r="122" spans="1:13" ht="14.25" customHeight="1" x14ac:dyDescent="0.2">
      <c r="A122" s="323"/>
      <c r="B122" s="533"/>
      <c r="C122" s="568"/>
      <c r="D122" s="569"/>
      <c r="E122" s="324">
        <f t="shared" si="7"/>
        <v>0</v>
      </c>
      <c r="F122" s="324">
        <f>IFERROR(HLOOKUP(A122,cpte_CN!$H$4:$BD$253,250,FALSE),0) +IFERROR(HLOOKUP(A122,CN!$H$4:$BD$253,250,FALSE),0)</f>
        <v>0</v>
      </c>
      <c r="G122" s="314" t="str">
        <f t="shared" si="8"/>
        <v>Ok</v>
      </c>
      <c r="H122" s="324">
        <f t="shared" si="9"/>
        <v>0</v>
      </c>
      <c r="I122" s="302"/>
      <c r="J122" s="302"/>
      <c r="K122" s="302"/>
      <c r="L122" s="302"/>
      <c r="M122" s="302"/>
    </row>
    <row r="123" spans="1:13" ht="14.25" customHeight="1" x14ac:dyDescent="0.2">
      <c r="A123" s="323"/>
      <c r="B123" s="533"/>
      <c r="C123" s="568"/>
      <c r="D123" s="569"/>
      <c r="E123" s="324">
        <f t="shared" si="7"/>
        <v>0</v>
      </c>
      <c r="F123" s="324">
        <f>IFERROR(HLOOKUP(A123,cpte_CN!$H$4:$BD$253,250,FALSE),0) +IFERROR(HLOOKUP(A123,CN!$H$4:$BD$253,250,FALSE),0)</f>
        <v>0</v>
      </c>
      <c r="G123" s="314" t="str">
        <f t="shared" si="8"/>
        <v>Ok</v>
      </c>
      <c r="H123" s="324">
        <f t="shared" si="9"/>
        <v>0</v>
      </c>
      <c r="I123" s="302"/>
      <c r="J123" s="302"/>
      <c r="K123" s="302"/>
      <c r="L123" s="302"/>
      <c r="M123" s="302"/>
    </row>
    <row r="124" spans="1:13" ht="14.25" customHeight="1" x14ac:dyDescent="0.2">
      <c r="A124" s="323"/>
      <c r="B124" s="533"/>
      <c r="C124" s="568"/>
      <c r="D124" s="569"/>
      <c r="E124" s="324">
        <f t="shared" si="7"/>
        <v>0</v>
      </c>
      <c r="F124" s="324">
        <f>IFERROR(HLOOKUP(A124,cpte_CN!$H$4:$BD$253,250,FALSE),0) +IFERROR(HLOOKUP(A124,CN!$H$4:$BD$253,250,FALSE),0)</f>
        <v>0</v>
      </c>
      <c r="G124" s="314" t="str">
        <f t="shared" si="8"/>
        <v>Ok</v>
      </c>
      <c r="H124" s="324">
        <f t="shared" si="9"/>
        <v>0</v>
      </c>
      <c r="I124" s="302"/>
      <c r="J124" s="302"/>
      <c r="K124" s="302"/>
      <c r="L124" s="302"/>
      <c r="M124" s="302"/>
    </row>
    <row r="125" spans="1:13" ht="14.25" customHeight="1" x14ac:dyDescent="0.2">
      <c r="A125" s="323"/>
      <c r="B125" s="533"/>
      <c r="C125" s="568"/>
      <c r="D125" s="569"/>
      <c r="E125" s="324">
        <f t="shared" si="7"/>
        <v>0</v>
      </c>
      <c r="F125" s="324">
        <f>IFERROR(HLOOKUP(A125,cpte_CN!$H$4:$BD$253,250,FALSE),0) +IFERROR(HLOOKUP(A125,CN!$H$4:$BD$253,250,FALSE),0)</f>
        <v>0</v>
      </c>
      <c r="G125" s="314" t="str">
        <f t="shared" si="8"/>
        <v>Ok</v>
      </c>
      <c r="H125" s="324">
        <f t="shared" si="9"/>
        <v>0</v>
      </c>
      <c r="I125" s="302"/>
      <c r="J125" s="302"/>
      <c r="K125" s="302"/>
      <c r="L125" s="302"/>
      <c r="M125" s="302"/>
    </row>
    <row r="126" spans="1:13" ht="14.25" customHeight="1" x14ac:dyDescent="0.2">
      <c r="A126" s="323"/>
      <c r="B126" s="533"/>
      <c r="C126" s="568"/>
      <c r="D126" s="569"/>
      <c r="E126" s="324">
        <f t="shared" si="7"/>
        <v>0</v>
      </c>
      <c r="F126" s="324">
        <f>IFERROR(HLOOKUP(A126,cpte_CN!$H$4:$BD$253,250,FALSE),0) +IFERROR(HLOOKUP(A126,CN!$H$4:$BD$253,250,FALSE),0)</f>
        <v>0</v>
      </c>
      <c r="G126" s="314" t="str">
        <f t="shared" si="8"/>
        <v>Ok</v>
      </c>
      <c r="H126" s="324">
        <f t="shared" si="9"/>
        <v>0</v>
      </c>
      <c r="I126" s="302"/>
      <c r="J126" s="302"/>
      <c r="K126" s="302"/>
      <c r="L126" s="302"/>
      <c r="M126" s="302"/>
    </row>
    <row r="127" spans="1:13" ht="14.25" customHeight="1" x14ac:dyDescent="0.2">
      <c r="A127" s="323"/>
      <c r="B127" s="533"/>
      <c r="C127" s="568"/>
      <c r="D127" s="569"/>
      <c r="E127" s="324">
        <f t="shared" si="7"/>
        <v>0</v>
      </c>
      <c r="F127" s="324">
        <f>IFERROR(HLOOKUP(A127,cpte_CN!$H$4:$BD$253,250,FALSE),0) +IFERROR(HLOOKUP(A127,CN!$H$4:$BD$253,250,FALSE),0)</f>
        <v>0</v>
      </c>
      <c r="G127" s="314" t="str">
        <f t="shared" si="8"/>
        <v>Ok</v>
      </c>
      <c r="H127" s="324">
        <f t="shared" si="9"/>
        <v>0</v>
      </c>
      <c r="I127" s="302"/>
      <c r="J127" s="302"/>
      <c r="K127" s="302"/>
      <c r="L127" s="302"/>
      <c r="M127" s="302"/>
    </row>
    <row r="128" spans="1:13" ht="14.25" customHeight="1" x14ac:dyDescent="0.2">
      <c r="A128" s="323"/>
      <c r="B128" s="533"/>
      <c r="C128" s="568"/>
      <c r="D128" s="569"/>
      <c r="E128" s="324">
        <f t="shared" si="7"/>
        <v>0</v>
      </c>
      <c r="F128" s="324">
        <f>IFERROR(HLOOKUP(A128,cpte_CN!$H$4:$BD$253,250,FALSE),0) +IFERROR(HLOOKUP(A128,CN!$H$4:$BD$253,250,FALSE),0)</f>
        <v>0</v>
      </c>
      <c r="G128" s="314" t="str">
        <f t="shared" si="8"/>
        <v>Ok</v>
      </c>
      <c r="H128" s="324">
        <f t="shared" si="9"/>
        <v>0</v>
      </c>
      <c r="I128" s="302"/>
      <c r="J128" s="302"/>
      <c r="K128" s="302"/>
      <c r="L128" s="302"/>
      <c r="M128" s="302"/>
    </row>
    <row r="129" spans="1:13" ht="14.25" customHeight="1" x14ac:dyDescent="0.2">
      <c r="A129" s="323"/>
      <c r="B129" s="533"/>
      <c r="C129" s="568"/>
      <c r="D129" s="569"/>
      <c r="E129" s="324">
        <f t="shared" si="7"/>
        <v>0</v>
      </c>
      <c r="F129" s="324">
        <f>IFERROR(HLOOKUP(A129,cpte_CN!$H$4:$BD$253,250,FALSE),0) +IFERROR(HLOOKUP(A129,CN!$H$4:$BD$253,250,FALSE),0)</f>
        <v>0</v>
      </c>
      <c r="G129" s="314" t="str">
        <f t="shared" si="8"/>
        <v>Ok</v>
      </c>
      <c r="H129" s="324">
        <f t="shared" si="9"/>
        <v>0</v>
      </c>
      <c r="I129" s="302"/>
      <c r="J129" s="302"/>
      <c r="K129" s="302"/>
      <c r="L129" s="302"/>
      <c r="M129" s="302"/>
    </row>
    <row r="130" spans="1:13" ht="14.25" customHeight="1" x14ac:dyDescent="0.2">
      <c r="A130" s="323"/>
      <c r="B130" s="533"/>
      <c r="C130" s="568"/>
      <c r="D130" s="569"/>
      <c r="E130" s="324">
        <f t="shared" si="7"/>
        <v>0</v>
      </c>
      <c r="F130" s="324">
        <f>IFERROR(HLOOKUP(A130,cpte_CN!$H$4:$BD$253,250,FALSE),0) +IFERROR(HLOOKUP(A130,CN!$H$4:$BD$253,250,FALSE),0)</f>
        <v>0</v>
      </c>
      <c r="G130" s="314" t="str">
        <f t="shared" si="8"/>
        <v>Ok</v>
      </c>
      <c r="H130" s="324">
        <f t="shared" si="9"/>
        <v>0</v>
      </c>
      <c r="I130" s="302"/>
      <c r="J130" s="302"/>
      <c r="K130" s="302"/>
      <c r="L130" s="302"/>
      <c r="M130" s="302"/>
    </row>
    <row r="131" spans="1:13" ht="14.25" customHeight="1" x14ac:dyDescent="0.2">
      <c r="A131" s="323"/>
      <c r="B131" s="533"/>
      <c r="C131" s="568"/>
      <c r="D131" s="569"/>
      <c r="E131" s="324">
        <f t="shared" si="7"/>
        <v>0</v>
      </c>
      <c r="F131" s="324">
        <f>IFERROR(HLOOKUP(A131,cpte_CN!$H$4:$BD$253,250,FALSE),0) +IFERROR(HLOOKUP(A131,CN!$H$4:$BD$253,250,FALSE),0)</f>
        <v>0</v>
      </c>
      <c r="G131" s="314" t="str">
        <f t="shared" si="8"/>
        <v>Ok</v>
      </c>
      <c r="H131" s="324">
        <f t="shared" si="9"/>
        <v>0</v>
      </c>
      <c r="I131" s="302"/>
      <c r="J131" s="302"/>
      <c r="K131" s="302"/>
      <c r="L131" s="302"/>
      <c r="M131" s="302"/>
    </row>
    <row r="132" spans="1:13" ht="14.25" customHeight="1" x14ac:dyDescent="0.2">
      <c r="A132" s="323"/>
      <c r="B132" s="533"/>
      <c r="C132" s="568"/>
      <c r="D132" s="569"/>
      <c r="E132" s="324">
        <f t="shared" si="7"/>
        <v>0</v>
      </c>
      <c r="F132" s="324">
        <f>IFERROR(HLOOKUP(A132,cpte_CN!$H$4:$BD$253,250,FALSE),0) +IFERROR(HLOOKUP(A132,CN!$H$4:$BD$253,250,FALSE),0)</f>
        <v>0</v>
      </c>
      <c r="G132" s="314" t="str">
        <f t="shared" si="8"/>
        <v>Ok</v>
      </c>
      <c r="H132" s="324">
        <f t="shared" si="9"/>
        <v>0</v>
      </c>
      <c r="I132" s="302"/>
      <c r="J132" s="302"/>
      <c r="K132" s="302"/>
      <c r="L132" s="302"/>
      <c r="M132" s="302"/>
    </row>
    <row r="133" spans="1:13" ht="14.25" customHeight="1" x14ac:dyDescent="0.2">
      <c r="A133" s="323"/>
      <c r="B133" s="533"/>
      <c r="C133" s="568"/>
      <c r="D133" s="569"/>
      <c r="E133" s="324">
        <f t="shared" si="7"/>
        <v>0</v>
      </c>
      <c r="F133" s="324">
        <f>IFERROR(HLOOKUP(A133,cpte_CN!$H$4:$BD$253,250,FALSE),0) +IFERROR(HLOOKUP(A133,CN!$H$4:$BD$253,250,FALSE),0)</f>
        <v>0</v>
      </c>
      <c r="G133" s="314" t="str">
        <f t="shared" si="8"/>
        <v>Ok</v>
      </c>
      <c r="H133" s="324">
        <f t="shared" si="9"/>
        <v>0</v>
      </c>
      <c r="I133" s="302"/>
      <c r="J133" s="302"/>
      <c r="K133" s="302"/>
      <c r="L133" s="302"/>
      <c r="M133" s="302"/>
    </row>
    <row r="134" spans="1:13" ht="14.25" customHeight="1" x14ac:dyDescent="0.2">
      <c r="A134" s="323"/>
      <c r="B134" s="533"/>
      <c r="C134" s="568"/>
      <c r="D134" s="569"/>
      <c r="E134" s="324">
        <f t="shared" si="7"/>
        <v>0</v>
      </c>
      <c r="F134" s="324">
        <f>IFERROR(HLOOKUP(A134,cpte_CN!$H$4:$BD$253,250,FALSE),0) +IFERROR(HLOOKUP(A134,CN!$H$4:$BD$253,250,FALSE),0)</f>
        <v>0</v>
      </c>
      <c r="G134" s="314" t="str">
        <f t="shared" si="8"/>
        <v>Ok</v>
      </c>
      <c r="H134" s="324">
        <f t="shared" si="9"/>
        <v>0</v>
      </c>
      <c r="I134" s="302"/>
      <c r="J134" s="302"/>
      <c r="K134" s="302"/>
      <c r="L134" s="302"/>
      <c r="M134" s="302"/>
    </row>
    <row r="135" spans="1:13" ht="14.25" customHeight="1" x14ac:dyDescent="0.2">
      <c r="A135" s="323"/>
      <c r="B135" s="533"/>
      <c r="C135" s="568"/>
      <c r="D135" s="569"/>
      <c r="E135" s="324">
        <f t="shared" si="7"/>
        <v>0</v>
      </c>
      <c r="F135" s="324">
        <f>IFERROR(HLOOKUP(A135,cpte_CN!$H$4:$BD$253,250,FALSE),0) +IFERROR(HLOOKUP(A135,CN!$H$4:$BD$253,250,FALSE),0)</f>
        <v>0</v>
      </c>
      <c r="G135" s="314" t="str">
        <f t="shared" si="8"/>
        <v>Ok</v>
      </c>
      <c r="H135" s="324">
        <f t="shared" si="9"/>
        <v>0</v>
      </c>
      <c r="I135" s="302"/>
      <c r="J135" s="302"/>
      <c r="K135" s="302"/>
      <c r="L135" s="302"/>
      <c r="M135" s="302"/>
    </row>
    <row r="136" spans="1:13" ht="14.25" customHeight="1" x14ac:dyDescent="0.2">
      <c r="A136" s="323"/>
      <c r="B136" s="533"/>
      <c r="C136" s="568"/>
      <c r="D136" s="569"/>
      <c r="E136" s="324">
        <f t="shared" si="7"/>
        <v>0</v>
      </c>
      <c r="F136" s="324">
        <f>IFERROR(HLOOKUP(A136,cpte_CN!$H$4:$BD$253,250,FALSE),0) +IFERROR(HLOOKUP(A136,CN!$H$4:$BD$253,250,FALSE),0)</f>
        <v>0</v>
      </c>
      <c r="G136" s="314" t="str">
        <f t="shared" si="8"/>
        <v>Ok</v>
      </c>
      <c r="H136" s="324">
        <f t="shared" si="9"/>
        <v>0</v>
      </c>
      <c r="I136" s="302"/>
      <c r="J136" s="302"/>
      <c r="K136" s="302"/>
      <c r="L136" s="302"/>
      <c r="M136" s="302"/>
    </row>
    <row r="137" spans="1:13" ht="14.25" customHeight="1" x14ac:dyDescent="0.2">
      <c r="A137" s="323"/>
      <c r="B137" s="533"/>
      <c r="C137" s="568"/>
      <c r="D137" s="569"/>
      <c r="E137" s="324">
        <f t="shared" si="7"/>
        <v>0</v>
      </c>
      <c r="F137" s="324">
        <f>IFERROR(HLOOKUP(A137,cpte_CN!$H$4:$BD$253,250,FALSE),0) +IFERROR(HLOOKUP(A137,CN!$H$4:$BD$253,250,FALSE),0)</f>
        <v>0</v>
      </c>
      <c r="G137" s="314" t="str">
        <f t="shared" si="8"/>
        <v>Ok</v>
      </c>
      <c r="H137" s="324">
        <f t="shared" si="9"/>
        <v>0</v>
      </c>
      <c r="I137" s="302"/>
      <c r="J137" s="302"/>
      <c r="K137" s="302"/>
      <c r="L137" s="302"/>
      <c r="M137" s="302"/>
    </row>
    <row r="138" spans="1:13" ht="14.25" customHeight="1" x14ac:dyDescent="0.2">
      <c r="A138" s="323"/>
      <c r="B138" s="533"/>
      <c r="C138" s="568"/>
      <c r="D138" s="569"/>
      <c r="E138" s="324">
        <f t="shared" si="7"/>
        <v>0</v>
      </c>
      <c r="F138" s="324">
        <f>IFERROR(HLOOKUP(A138,cpte_CN!$H$4:$BD$253,250,FALSE),0) +IFERROR(HLOOKUP(A138,CN!$H$4:$BD$253,250,FALSE),0)</f>
        <v>0</v>
      </c>
      <c r="G138" s="314" t="str">
        <f t="shared" si="8"/>
        <v>Ok</v>
      </c>
      <c r="H138" s="324">
        <f t="shared" si="9"/>
        <v>0</v>
      </c>
      <c r="I138" s="302"/>
      <c r="J138" s="302"/>
      <c r="K138" s="302"/>
      <c r="L138" s="302"/>
      <c r="M138" s="302"/>
    </row>
    <row r="139" spans="1:13" ht="14.25" customHeight="1" x14ac:dyDescent="0.2">
      <c r="A139" s="323"/>
      <c r="B139" s="533"/>
      <c r="C139" s="568"/>
      <c r="D139" s="569"/>
      <c r="E139" s="324">
        <f t="shared" si="7"/>
        <v>0</v>
      </c>
      <c r="F139" s="324">
        <f>IFERROR(HLOOKUP(A139,cpte_CN!$H$4:$BD$253,250,FALSE),0) +IFERROR(HLOOKUP(A139,CN!$H$4:$BD$253,250,FALSE),0)</f>
        <v>0</v>
      </c>
      <c r="G139" s="314" t="str">
        <f t="shared" si="8"/>
        <v>Ok</v>
      </c>
      <c r="H139" s="324">
        <f t="shared" si="9"/>
        <v>0</v>
      </c>
      <c r="I139" s="302"/>
      <c r="J139" s="302"/>
      <c r="K139" s="302"/>
      <c r="L139" s="302"/>
      <c r="M139" s="302"/>
    </row>
    <row r="140" spans="1:13" ht="14.25" customHeight="1" x14ac:dyDescent="0.2">
      <c r="A140" s="323"/>
      <c r="B140" s="533"/>
      <c r="C140" s="568"/>
      <c r="D140" s="569"/>
      <c r="E140" s="324">
        <f t="shared" si="7"/>
        <v>0</v>
      </c>
      <c r="F140" s="324">
        <f>IFERROR(HLOOKUP(A140,cpte_CN!$H$4:$BD$253,250,FALSE),0) +IFERROR(HLOOKUP(A140,CN!$H$4:$BD$253,250,FALSE),0)</f>
        <v>0</v>
      </c>
      <c r="G140" s="314" t="str">
        <f t="shared" si="8"/>
        <v>Ok</v>
      </c>
      <c r="H140" s="324">
        <f t="shared" si="9"/>
        <v>0</v>
      </c>
      <c r="I140" s="302"/>
      <c r="J140" s="302"/>
      <c r="K140" s="302"/>
      <c r="L140" s="302"/>
      <c r="M140" s="302"/>
    </row>
    <row r="141" spans="1:13" ht="14.25" customHeight="1" x14ac:dyDescent="0.2">
      <c r="A141" s="323"/>
      <c r="B141" s="533"/>
      <c r="C141" s="568"/>
      <c r="D141" s="569"/>
      <c r="E141" s="324">
        <f t="shared" ref="E141:E172" si="10">SUM(I141:M141)</f>
        <v>0</v>
      </c>
      <c r="F141" s="324">
        <f>IFERROR(HLOOKUP(A141,cpte_CN!$H$4:$BD$253,250,FALSE),0) +IFERROR(HLOOKUP(A141,CN!$H$4:$BD$253,250,FALSE),0)</f>
        <v>0</v>
      </c>
      <c r="G141" s="314" t="str">
        <f t="shared" si="8"/>
        <v>Ok</v>
      </c>
      <c r="H141" s="324">
        <f t="shared" si="9"/>
        <v>0</v>
      </c>
      <c r="I141" s="302"/>
      <c r="J141" s="302"/>
      <c r="K141" s="302"/>
      <c r="L141" s="302"/>
      <c r="M141" s="302"/>
    </row>
    <row r="142" spans="1:13" ht="14.25" customHeight="1" x14ac:dyDescent="0.2">
      <c r="A142" s="323"/>
      <c r="B142" s="533"/>
      <c r="C142" s="568"/>
      <c r="D142" s="569"/>
      <c r="E142" s="324">
        <f t="shared" si="10"/>
        <v>0</v>
      </c>
      <c r="F142" s="324">
        <f>IFERROR(HLOOKUP(A142,cpte_CN!$H$4:$BD$253,250,FALSE),0) +IFERROR(HLOOKUP(A142,CN!$H$4:$BD$253,250,FALSE),0)</f>
        <v>0</v>
      </c>
      <c r="G142" s="314" t="str">
        <f t="shared" si="8"/>
        <v>Ok</v>
      </c>
      <c r="H142" s="324">
        <f t="shared" si="9"/>
        <v>0</v>
      </c>
      <c r="I142" s="302"/>
      <c r="J142" s="302"/>
      <c r="K142" s="302"/>
      <c r="L142" s="302"/>
      <c r="M142" s="302"/>
    </row>
    <row r="143" spans="1:13" ht="14.25" customHeight="1" x14ac:dyDescent="0.2">
      <c r="A143" s="323"/>
      <c r="B143" s="533"/>
      <c r="C143" s="568"/>
      <c r="D143" s="569"/>
      <c r="E143" s="324">
        <f t="shared" si="10"/>
        <v>0</v>
      </c>
      <c r="F143" s="324">
        <f>IFERROR(HLOOKUP(A143,cpte_CN!$H$4:$BD$253,250,FALSE),0) +IFERROR(HLOOKUP(A143,CN!$H$4:$BD$253,250,FALSE),0)</f>
        <v>0</v>
      </c>
      <c r="G143" s="314" t="str">
        <f t="shared" si="8"/>
        <v>Ok</v>
      </c>
      <c r="H143" s="324">
        <f t="shared" si="9"/>
        <v>0</v>
      </c>
      <c r="I143" s="302"/>
      <c r="J143" s="302"/>
      <c r="K143" s="302"/>
      <c r="L143" s="302"/>
      <c r="M143" s="302"/>
    </row>
    <row r="144" spans="1:13" ht="14.25" customHeight="1" x14ac:dyDescent="0.2">
      <c r="A144" s="323"/>
      <c r="B144" s="533"/>
      <c r="C144" s="568"/>
      <c r="D144" s="569"/>
      <c r="E144" s="324">
        <f t="shared" si="10"/>
        <v>0</v>
      </c>
      <c r="F144" s="324">
        <f>IFERROR(HLOOKUP(A144,cpte_CN!$H$4:$BD$253,250,FALSE),0) +IFERROR(HLOOKUP(A144,CN!$H$4:$BD$253,250,FALSE),0)</f>
        <v>0</v>
      </c>
      <c r="G144" s="314" t="str">
        <f t="shared" si="8"/>
        <v>Ok</v>
      </c>
      <c r="H144" s="324">
        <f t="shared" si="9"/>
        <v>0</v>
      </c>
      <c r="I144" s="302"/>
      <c r="J144" s="302"/>
      <c r="K144" s="302"/>
      <c r="L144" s="302"/>
      <c r="M144" s="302"/>
    </row>
    <row r="145" spans="1:13" ht="14.25" customHeight="1" x14ac:dyDescent="0.2">
      <c r="A145" s="323"/>
      <c r="B145" s="533"/>
      <c r="C145" s="568"/>
      <c r="D145" s="569"/>
      <c r="E145" s="324">
        <f t="shared" si="10"/>
        <v>0</v>
      </c>
      <c r="F145" s="324">
        <f>IFERROR(HLOOKUP(A145,cpte_CN!$H$4:$BD$253,250,FALSE),0) +IFERROR(HLOOKUP(A145,CN!$H$4:$BD$253,250,FALSE),0)</f>
        <v>0</v>
      </c>
      <c r="G145" s="314" t="str">
        <f t="shared" si="8"/>
        <v>Ok</v>
      </c>
      <c r="H145" s="324">
        <f t="shared" si="9"/>
        <v>0</v>
      </c>
      <c r="I145" s="302"/>
      <c r="J145" s="302"/>
      <c r="K145" s="302"/>
      <c r="L145" s="302"/>
      <c r="M145" s="302"/>
    </row>
    <row r="146" spans="1:13" ht="14.25" customHeight="1" x14ac:dyDescent="0.2">
      <c r="A146" s="323"/>
      <c r="B146" s="533"/>
      <c r="C146" s="568"/>
      <c r="D146" s="569"/>
      <c r="E146" s="324">
        <f t="shared" si="10"/>
        <v>0</v>
      </c>
      <c r="F146" s="324">
        <f>IFERROR(HLOOKUP(A146,cpte_CN!$H$4:$BD$253,250,FALSE),0) +IFERROR(HLOOKUP(A146,CN!$H$4:$BD$253,250,FALSE),0)</f>
        <v>0</v>
      </c>
      <c r="G146" s="314" t="str">
        <f t="shared" si="8"/>
        <v>Ok</v>
      </c>
      <c r="H146" s="324">
        <f t="shared" si="9"/>
        <v>0</v>
      </c>
      <c r="I146" s="302"/>
      <c r="J146" s="302"/>
      <c r="K146" s="302"/>
      <c r="L146" s="302"/>
      <c r="M146" s="302"/>
    </row>
    <row r="147" spans="1:13" ht="14.25" customHeight="1" x14ac:dyDescent="0.2">
      <c r="A147" s="323"/>
      <c r="B147" s="533"/>
      <c r="C147" s="568"/>
      <c r="D147" s="569"/>
      <c r="E147" s="324">
        <f t="shared" si="10"/>
        <v>0</v>
      </c>
      <c r="F147" s="324">
        <f>IFERROR(HLOOKUP(A147,cpte_CN!$H$4:$BD$253,250,FALSE),0) +IFERROR(HLOOKUP(A147,CN!$H$4:$BD$253,250,FALSE),0)</f>
        <v>0</v>
      </c>
      <c r="G147" s="314" t="str">
        <f t="shared" si="8"/>
        <v>Ok</v>
      </c>
      <c r="H147" s="324">
        <f t="shared" si="9"/>
        <v>0</v>
      </c>
      <c r="I147" s="302"/>
      <c r="J147" s="302"/>
      <c r="K147" s="302"/>
      <c r="L147" s="302"/>
      <c r="M147" s="302"/>
    </row>
    <row r="148" spans="1:13" ht="14.25" customHeight="1" x14ac:dyDescent="0.2">
      <c r="A148" s="323"/>
      <c r="B148" s="533"/>
      <c r="C148" s="568"/>
      <c r="D148" s="569"/>
      <c r="E148" s="324">
        <f t="shared" si="10"/>
        <v>0</v>
      </c>
      <c r="F148" s="324">
        <f>IFERROR(HLOOKUP(A148,cpte_CN!$H$4:$BD$253,250,FALSE),0) +IFERROR(HLOOKUP(A148,CN!$H$4:$BD$253,250,FALSE),0)</f>
        <v>0</v>
      </c>
      <c r="G148" s="314" t="str">
        <f t="shared" si="8"/>
        <v>Ok</v>
      </c>
      <c r="H148" s="324">
        <f t="shared" si="9"/>
        <v>0</v>
      </c>
      <c r="I148" s="302"/>
      <c r="J148" s="302"/>
      <c r="K148" s="302"/>
      <c r="L148" s="302"/>
      <c r="M148" s="302"/>
    </row>
    <row r="149" spans="1:13" ht="14.25" customHeight="1" x14ac:dyDescent="0.2">
      <c r="A149" s="323"/>
      <c r="B149" s="533"/>
      <c r="C149" s="568"/>
      <c r="D149" s="569"/>
      <c r="E149" s="324">
        <f t="shared" si="10"/>
        <v>0</v>
      </c>
      <c r="F149" s="324">
        <f>IFERROR(HLOOKUP(A149,cpte_CN!$H$4:$BD$253,250,FALSE),0) +IFERROR(HLOOKUP(A149,CN!$H$4:$BD$253,250,FALSE),0)</f>
        <v>0</v>
      </c>
      <c r="G149" s="314" t="str">
        <f t="shared" si="8"/>
        <v>Ok</v>
      </c>
      <c r="H149" s="324">
        <f t="shared" si="9"/>
        <v>0</v>
      </c>
      <c r="I149" s="302"/>
      <c r="J149" s="302"/>
      <c r="K149" s="302"/>
      <c r="L149" s="302"/>
      <c r="M149" s="302"/>
    </row>
    <row r="150" spans="1:13" ht="14.25" customHeight="1" x14ac:dyDescent="0.2">
      <c r="A150" s="323"/>
      <c r="B150" s="533"/>
      <c r="C150" s="568"/>
      <c r="D150" s="569"/>
      <c r="E150" s="324">
        <f t="shared" si="10"/>
        <v>0</v>
      </c>
      <c r="F150" s="324">
        <f>IFERROR(HLOOKUP(A150,cpte_CN!$H$4:$BD$253,250,FALSE),0) +IFERROR(HLOOKUP(A150,CN!$H$4:$BD$253,250,FALSE),0)</f>
        <v>0</v>
      </c>
      <c r="G150" s="314" t="str">
        <f t="shared" si="8"/>
        <v>Ok</v>
      </c>
      <c r="H150" s="324">
        <f t="shared" si="9"/>
        <v>0</v>
      </c>
      <c r="I150" s="302"/>
      <c r="J150" s="302"/>
      <c r="K150" s="302"/>
      <c r="L150" s="302"/>
      <c r="M150" s="302"/>
    </row>
    <row r="151" spans="1:13" ht="14.25" customHeight="1" x14ac:dyDescent="0.2">
      <c r="A151" s="323"/>
      <c r="B151" s="533"/>
      <c r="C151" s="568"/>
      <c r="D151" s="569"/>
      <c r="E151" s="324">
        <f t="shared" si="10"/>
        <v>0</v>
      </c>
      <c r="F151" s="324">
        <f>IFERROR(HLOOKUP(A151,cpte_CN!$H$4:$BD$253,250,FALSE),0) +IFERROR(HLOOKUP(A151,CN!$H$4:$BD$253,250,FALSE),0)</f>
        <v>0</v>
      </c>
      <c r="G151" s="314" t="str">
        <f t="shared" si="8"/>
        <v>Ok</v>
      </c>
      <c r="H151" s="324">
        <f t="shared" si="9"/>
        <v>0</v>
      </c>
      <c r="I151" s="302"/>
      <c r="J151" s="302"/>
      <c r="K151" s="302"/>
      <c r="L151" s="302"/>
      <c r="M151" s="302"/>
    </row>
    <row r="152" spans="1:13" ht="14.25" customHeight="1" x14ac:dyDescent="0.2">
      <c r="A152" s="323"/>
      <c r="B152" s="533"/>
      <c r="C152" s="568"/>
      <c r="D152" s="569"/>
      <c r="E152" s="324">
        <f t="shared" si="10"/>
        <v>0</v>
      </c>
      <c r="F152" s="324">
        <f>IFERROR(HLOOKUP(A152,cpte_CN!$H$4:$BD$253,250,FALSE),0) +IFERROR(HLOOKUP(A152,CN!$H$4:$BD$253,250,FALSE),0)</f>
        <v>0</v>
      </c>
      <c r="G152" s="314" t="str">
        <f t="shared" si="8"/>
        <v>Ok</v>
      </c>
      <c r="H152" s="324">
        <f t="shared" si="9"/>
        <v>0</v>
      </c>
      <c r="I152" s="302"/>
      <c r="J152" s="302"/>
      <c r="K152" s="302"/>
      <c r="L152" s="302"/>
      <c r="M152" s="302"/>
    </row>
    <row r="153" spans="1:13" ht="14.25" customHeight="1" x14ac:dyDescent="0.2">
      <c r="A153" s="323"/>
      <c r="B153" s="533"/>
      <c r="C153" s="568"/>
      <c r="D153" s="569"/>
      <c r="E153" s="324">
        <f t="shared" si="10"/>
        <v>0</v>
      </c>
      <c r="F153" s="324">
        <f>IFERROR(HLOOKUP(A153,cpte_CN!$H$4:$BD$253,250,FALSE),0) +IFERROR(HLOOKUP(A153,CN!$H$4:$BD$253,250,FALSE),0)</f>
        <v>0</v>
      </c>
      <c r="G153" s="314" t="str">
        <f t="shared" si="8"/>
        <v>Ok</v>
      </c>
      <c r="H153" s="324">
        <f t="shared" si="9"/>
        <v>0</v>
      </c>
      <c r="I153" s="302"/>
      <c r="J153" s="302"/>
      <c r="K153" s="302"/>
      <c r="L153" s="302"/>
      <c r="M153" s="302"/>
    </row>
    <row r="154" spans="1:13" ht="14.25" customHeight="1" x14ac:dyDescent="0.2">
      <c r="A154" s="323"/>
      <c r="B154" s="533"/>
      <c r="C154" s="568"/>
      <c r="D154" s="570"/>
      <c r="E154" s="324">
        <f t="shared" si="10"/>
        <v>0</v>
      </c>
      <c r="F154" s="324">
        <f>IFERROR(HLOOKUP(A154,cpte_CN!$H$4:$BD$253,250,FALSE),0) +IFERROR(HLOOKUP(A154,CN!$H$4:$BD$253,250,FALSE),0)</f>
        <v>0</v>
      </c>
      <c r="G154" s="314" t="str">
        <f t="shared" si="8"/>
        <v>Ok</v>
      </c>
      <c r="H154" s="324">
        <f t="shared" si="9"/>
        <v>0</v>
      </c>
      <c r="I154" s="302"/>
      <c r="J154" s="302"/>
      <c r="K154" s="302"/>
      <c r="L154" s="302"/>
      <c r="M154" s="302"/>
    </row>
    <row r="155" spans="1:13" ht="14.25" customHeight="1" x14ac:dyDescent="0.2">
      <c r="A155" s="323"/>
      <c r="B155" s="533"/>
      <c r="C155" s="568"/>
      <c r="D155" s="569"/>
      <c r="E155" s="324">
        <f t="shared" si="10"/>
        <v>0</v>
      </c>
      <c r="F155" s="324">
        <f>IFERROR(HLOOKUP(A155,cpte_CN!$H$4:$BD$253,250,FALSE),0) +IFERROR(HLOOKUP(A155,CN!$H$4:$BD$253,250,FALSE),0)</f>
        <v>0</v>
      </c>
      <c r="G155" s="314" t="str">
        <f t="shared" si="8"/>
        <v>Ok</v>
      </c>
      <c r="H155" s="324">
        <f t="shared" si="9"/>
        <v>0</v>
      </c>
      <c r="I155" s="302"/>
      <c r="J155" s="302"/>
      <c r="K155" s="302"/>
      <c r="L155" s="302"/>
      <c r="M155" s="302"/>
    </row>
    <row r="156" spans="1:13" ht="14.25" customHeight="1" x14ac:dyDescent="0.2">
      <c r="A156" s="323"/>
      <c r="B156" s="533"/>
      <c r="C156" s="568"/>
      <c r="D156" s="569"/>
      <c r="E156" s="324">
        <f t="shared" si="10"/>
        <v>0</v>
      </c>
      <c r="F156" s="324">
        <f>IFERROR(HLOOKUP(A156,cpte_CN!$H$4:$BD$253,250,FALSE),0) +IFERROR(HLOOKUP(A156,CN!$H$4:$BD$253,250,FALSE),0)</f>
        <v>0</v>
      </c>
      <c r="G156" s="314" t="str">
        <f t="shared" si="8"/>
        <v>Ok</v>
      </c>
      <c r="H156" s="324">
        <f t="shared" si="9"/>
        <v>0</v>
      </c>
      <c r="I156" s="302"/>
      <c r="J156" s="302"/>
      <c r="K156" s="302"/>
      <c r="L156" s="302"/>
      <c r="M156" s="302"/>
    </row>
    <row r="157" spans="1:13" ht="14.25" customHeight="1" x14ac:dyDescent="0.2">
      <c r="A157" s="323"/>
      <c r="B157" s="533"/>
      <c r="C157" s="568"/>
      <c r="D157" s="569"/>
      <c r="E157" s="324">
        <f t="shared" si="10"/>
        <v>0</v>
      </c>
      <c r="F157" s="324">
        <f>IFERROR(HLOOKUP(A157,cpte_CN!$H$4:$BD$253,250,FALSE),0) +IFERROR(HLOOKUP(A157,CN!$H$4:$BD$253,250,FALSE),0)</f>
        <v>0</v>
      </c>
      <c r="G157" s="314" t="str">
        <f t="shared" si="8"/>
        <v>Ok</v>
      </c>
      <c r="H157" s="324">
        <f t="shared" si="9"/>
        <v>0</v>
      </c>
      <c r="I157" s="302"/>
      <c r="J157" s="302"/>
      <c r="K157" s="302"/>
      <c r="L157" s="302"/>
      <c r="M157" s="302"/>
    </row>
    <row r="158" spans="1:13" ht="14.25" customHeight="1" x14ac:dyDescent="0.2">
      <c r="A158" s="323"/>
      <c r="B158" s="533"/>
      <c r="C158" s="568"/>
      <c r="D158" s="569"/>
      <c r="E158" s="324">
        <f t="shared" si="10"/>
        <v>0</v>
      </c>
      <c r="F158" s="324">
        <f>IFERROR(HLOOKUP(A158,cpte_CN!$H$4:$BD$253,250,FALSE),0) +IFERROR(HLOOKUP(A158,CN!$H$4:$BD$253,250,FALSE),0)</f>
        <v>0</v>
      </c>
      <c r="G158" s="314" t="str">
        <f t="shared" si="8"/>
        <v>Ok</v>
      </c>
      <c r="H158" s="324">
        <f t="shared" si="9"/>
        <v>0</v>
      </c>
      <c r="I158" s="302"/>
      <c r="J158" s="302"/>
      <c r="K158" s="302"/>
      <c r="L158" s="302"/>
      <c r="M158" s="302"/>
    </row>
    <row r="159" spans="1:13" ht="14.25" customHeight="1" x14ac:dyDescent="0.2">
      <c r="A159" s="323"/>
      <c r="B159" s="533"/>
      <c r="C159" s="568"/>
      <c r="D159" s="569"/>
      <c r="E159" s="324">
        <f t="shared" si="10"/>
        <v>0</v>
      </c>
      <c r="F159" s="324">
        <f>IFERROR(HLOOKUP(A159,cpte_CN!$H$4:$BD$253,250,FALSE),0) +IFERROR(HLOOKUP(A159,CN!$H$4:$BD$253,250,FALSE),0)</f>
        <v>0</v>
      </c>
      <c r="G159" s="314" t="str">
        <f t="shared" si="8"/>
        <v>Ok</v>
      </c>
      <c r="H159" s="324">
        <f t="shared" si="9"/>
        <v>0</v>
      </c>
      <c r="I159" s="302"/>
      <c r="J159" s="302"/>
      <c r="K159" s="302"/>
      <c r="L159" s="302"/>
      <c r="M159" s="302"/>
    </row>
    <row r="160" spans="1:13" ht="14.25" customHeight="1" x14ac:dyDescent="0.2">
      <c r="A160" s="323"/>
      <c r="B160" s="533"/>
      <c r="C160" s="568"/>
      <c r="D160" s="569"/>
      <c r="E160" s="324">
        <f t="shared" si="10"/>
        <v>0</v>
      </c>
      <c r="F160" s="324">
        <f>IFERROR(HLOOKUP(A160,cpte_CN!$H$4:$BD$253,250,FALSE),0) +IFERROR(HLOOKUP(A160,CN!$H$4:$BD$253,250,FALSE),0)</f>
        <v>0</v>
      </c>
      <c r="G160" s="314" t="str">
        <f t="shared" si="8"/>
        <v>Ok</v>
      </c>
      <c r="H160" s="324">
        <f t="shared" si="9"/>
        <v>0</v>
      </c>
      <c r="I160" s="302"/>
      <c r="J160" s="302"/>
      <c r="K160" s="302"/>
      <c r="L160" s="302"/>
      <c r="M160" s="302"/>
    </row>
    <row r="161" spans="1:13" ht="14.25" customHeight="1" x14ac:dyDescent="0.2">
      <c r="A161" s="323"/>
      <c r="B161" s="533"/>
      <c r="C161" s="568"/>
      <c r="D161" s="569"/>
      <c r="E161" s="324">
        <f t="shared" si="10"/>
        <v>0</v>
      </c>
      <c r="F161" s="324">
        <f>IFERROR(HLOOKUP(A161,cpte_CN!$H$4:$BD$253,250,FALSE),0) +IFERROR(HLOOKUP(A161,CN!$H$4:$BD$253,250,FALSE),0)</f>
        <v>0</v>
      </c>
      <c r="G161" s="314" t="str">
        <f t="shared" si="8"/>
        <v>Ok</v>
      </c>
      <c r="H161" s="324">
        <f t="shared" si="9"/>
        <v>0</v>
      </c>
      <c r="I161" s="302"/>
      <c r="J161" s="302"/>
      <c r="K161" s="302"/>
      <c r="L161" s="302"/>
      <c r="M161" s="302"/>
    </row>
    <row r="162" spans="1:13" ht="14.25" customHeight="1" x14ac:dyDescent="0.2">
      <c r="A162" s="323"/>
      <c r="B162" s="533"/>
      <c r="C162" s="568"/>
      <c r="D162" s="569"/>
      <c r="E162" s="324">
        <f t="shared" si="10"/>
        <v>0</v>
      </c>
      <c r="F162" s="324">
        <f>IFERROR(HLOOKUP(A162,cpte_CN!$H$4:$BD$253,250,FALSE),0) +IFERROR(HLOOKUP(A162,CN!$H$4:$BD$253,250,FALSE),0)</f>
        <v>0</v>
      </c>
      <c r="G162" s="314" t="str">
        <f t="shared" si="8"/>
        <v>Ok</v>
      </c>
      <c r="H162" s="324">
        <f t="shared" si="9"/>
        <v>0</v>
      </c>
      <c r="I162" s="302"/>
      <c r="J162" s="302"/>
      <c r="K162" s="302"/>
      <c r="L162" s="302"/>
      <c r="M162" s="302"/>
    </row>
    <row r="163" spans="1:13" ht="14.25" customHeight="1" x14ac:dyDescent="0.2">
      <c r="A163" s="323"/>
      <c r="B163" s="533"/>
      <c r="C163" s="568"/>
      <c r="D163" s="569"/>
      <c r="E163" s="324">
        <f t="shared" si="10"/>
        <v>0</v>
      </c>
      <c r="F163" s="324">
        <f>IFERROR(HLOOKUP(A163,cpte_CN!$H$4:$BD$253,250,FALSE),0) +IFERROR(HLOOKUP(A163,CN!$H$4:$BD$253,250,FALSE),0)</f>
        <v>0</v>
      </c>
      <c r="G163" s="314" t="str">
        <f t="shared" si="8"/>
        <v>Ok</v>
      </c>
      <c r="H163" s="324">
        <f t="shared" si="9"/>
        <v>0</v>
      </c>
      <c r="I163" s="302"/>
      <c r="J163" s="302"/>
      <c r="K163" s="302"/>
      <c r="L163" s="302"/>
      <c r="M163" s="302"/>
    </row>
    <row r="164" spans="1:13" ht="14.25" customHeight="1" x14ac:dyDescent="0.2">
      <c r="A164" s="323"/>
      <c r="B164" s="533"/>
      <c r="C164" s="568"/>
      <c r="D164" s="569"/>
      <c r="E164" s="324">
        <f t="shared" si="10"/>
        <v>0</v>
      </c>
      <c r="F164" s="324">
        <f>IFERROR(HLOOKUP(A164,cpte_CN!$H$4:$BD$253,250,FALSE),0) +IFERROR(HLOOKUP(A164,CN!$H$4:$BD$253,250,FALSE),0)</f>
        <v>0</v>
      </c>
      <c r="G164" s="314" t="str">
        <f t="shared" si="8"/>
        <v>Ok</v>
      </c>
      <c r="H164" s="324">
        <f t="shared" si="9"/>
        <v>0</v>
      </c>
      <c r="I164" s="302"/>
      <c r="J164" s="302"/>
      <c r="K164" s="302"/>
      <c r="L164" s="302"/>
      <c r="M164" s="302"/>
    </row>
    <row r="165" spans="1:13" ht="14.25" customHeight="1" x14ac:dyDescent="0.2">
      <c r="A165" s="323"/>
      <c r="B165" s="533"/>
      <c r="C165" s="568"/>
      <c r="D165" s="569"/>
      <c r="E165" s="324">
        <f t="shared" si="10"/>
        <v>0</v>
      </c>
      <c r="F165" s="324">
        <f>IFERROR(HLOOKUP(A165,cpte_CN!$H$4:$BD$253,250,FALSE),0) +IFERROR(HLOOKUP(A165,CN!$H$4:$BD$253,250,FALSE),0)</f>
        <v>0</v>
      </c>
      <c r="G165" s="314" t="str">
        <f t="shared" si="8"/>
        <v>Ok</v>
      </c>
      <c r="H165" s="324">
        <f t="shared" si="9"/>
        <v>0</v>
      </c>
      <c r="I165" s="302"/>
      <c r="J165" s="302"/>
      <c r="K165" s="302"/>
      <c r="L165" s="302"/>
      <c r="M165" s="302"/>
    </row>
    <row r="166" spans="1:13" ht="14.25" customHeight="1" x14ac:dyDescent="0.2">
      <c r="A166" s="323"/>
      <c r="B166" s="533"/>
      <c r="C166" s="568"/>
      <c r="D166" s="569"/>
      <c r="E166" s="324">
        <f t="shared" si="10"/>
        <v>0</v>
      </c>
      <c r="F166" s="324">
        <f>IFERROR(HLOOKUP(A166,cpte_CN!$H$4:$BD$253,250,FALSE),0) +IFERROR(HLOOKUP(A166,CN!$H$4:$BD$253,250,FALSE),0)</f>
        <v>0</v>
      </c>
      <c r="G166" s="314" t="str">
        <f t="shared" si="8"/>
        <v>Ok</v>
      </c>
      <c r="H166" s="324">
        <f t="shared" si="9"/>
        <v>0</v>
      </c>
      <c r="I166" s="302"/>
      <c r="J166" s="302"/>
      <c r="K166" s="302"/>
      <c r="L166" s="302"/>
      <c r="M166" s="302"/>
    </row>
    <row r="167" spans="1:13" ht="14.25" customHeight="1" x14ac:dyDescent="0.2">
      <c r="A167" s="323"/>
      <c r="B167" s="533"/>
      <c r="C167" s="568"/>
      <c r="D167" s="569"/>
      <c r="E167" s="324">
        <f t="shared" si="10"/>
        <v>0</v>
      </c>
      <c r="F167" s="324">
        <f>IFERROR(HLOOKUP(A167,cpte_CN!$H$4:$BD$253,250,FALSE),0) +IFERROR(HLOOKUP(A167,CN!$H$4:$BD$253,250,FALSE),0)</f>
        <v>0</v>
      </c>
      <c r="G167" s="314" t="str">
        <f t="shared" si="8"/>
        <v>Ok</v>
      </c>
      <c r="H167" s="324">
        <f t="shared" si="9"/>
        <v>0</v>
      </c>
      <c r="I167" s="302"/>
      <c r="J167" s="302"/>
      <c r="K167" s="302"/>
      <c r="L167" s="302"/>
      <c r="M167" s="302"/>
    </row>
    <row r="168" spans="1:13" ht="14.25" customHeight="1" x14ac:dyDescent="0.2">
      <c r="A168" s="323"/>
      <c r="B168" s="533"/>
      <c r="C168" s="568"/>
      <c r="D168" s="569"/>
      <c r="E168" s="324">
        <f t="shared" si="10"/>
        <v>0</v>
      </c>
      <c r="F168" s="324">
        <f>IFERROR(HLOOKUP(A168,cpte_CN!$H$4:$BD$253,250,FALSE),0) +IFERROR(HLOOKUP(A168,CN!$H$4:$BD$253,250,FALSE),0)</f>
        <v>0</v>
      </c>
      <c r="G168" s="314" t="str">
        <f t="shared" si="8"/>
        <v>Ok</v>
      </c>
      <c r="H168" s="324">
        <f t="shared" si="9"/>
        <v>0</v>
      </c>
      <c r="I168" s="302"/>
      <c r="J168" s="302"/>
      <c r="K168" s="302"/>
      <c r="L168" s="302"/>
      <c r="M168" s="302"/>
    </row>
    <row r="169" spans="1:13" ht="14.25" customHeight="1" x14ac:dyDescent="0.2">
      <c r="A169" s="323"/>
      <c r="B169" s="533"/>
      <c r="C169" s="568"/>
      <c r="D169" s="569"/>
      <c r="E169" s="324">
        <f t="shared" si="10"/>
        <v>0</v>
      </c>
      <c r="F169" s="324">
        <f>IFERROR(HLOOKUP(A169,cpte_CN!$H$4:$BD$253,250,FALSE),0) +IFERROR(HLOOKUP(A169,CN!$H$4:$BD$253,250,FALSE),0)</f>
        <v>0</v>
      </c>
      <c r="G169" s="314" t="str">
        <f t="shared" si="8"/>
        <v>Ok</v>
      </c>
      <c r="H169" s="324">
        <f t="shared" si="9"/>
        <v>0</v>
      </c>
      <c r="I169" s="302"/>
      <c r="J169" s="302"/>
      <c r="K169" s="302"/>
      <c r="L169" s="302"/>
      <c r="M169" s="302"/>
    </row>
    <row r="170" spans="1:13" ht="14.25" customHeight="1" x14ac:dyDescent="0.2">
      <c r="A170" s="323"/>
      <c r="B170" s="533"/>
      <c r="C170" s="568"/>
      <c r="D170" s="569"/>
      <c r="E170" s="324">
        <f t="shared" si="10"/>
        <v>0</v>
      </c>
      <c r="F170" s="324">
        <f>IFERROR(HLOOKUP(A170,cpte_CN!$H$4:$BD$253,250,FALSE),0) +IFERROR(HLOOKUP(A170,CN!$H$4:$BD$253,250,FALSE),0)</f>
        <v>0</v>
      </c>
      <c r="G170" s="314" t="str">
        <f t="shared" si="8"/>
        <v>Ok</v>
      </c>
      <c r="H170" s="324">
        <f t="shared" si="9"/>
        <v>0</v>
      </c>
      <c r="I170" s="302"/>
      <c r="J170" s="302"/>
      <c r="K170" s="302"/>
      <c r="L170" s="302"/>
      <c r="M170" s="302"/>
    </row>
    <row r="171" spans="1:13" ht="14.25" customHeight="1" x14ac:dyDescent="0.2">
      <c r="A171" s="323"/>
      <c r="B171" s="533"/>
      <c r="C171" s="568"/>
      <c r="D171" s="569"/>
      <c r="E171" s="324">
        <f t="shared" si="10"/>
        <v>0</v>
      </c>
      <c r="F171" s="324">
        <f>IFERROR(HLOOKUP(A171,cpte_CN!$H$4:$BD$253,250,FALSE),0) +IFERROR(HLOOKUP(A171,CN!$H$4:$BD$253,250,FALSE),0)</f>
        <v>0</v>
      </c>
      <c r="G171" s="314" t="str">
        <f t="shared" si="8"/>
        <v>Ok</v>
      </c>
      <c r="H171" s="324">
        <f t="shared" si="9"/>
        <v>0</v>
      </c>
      <c r="I171" s="302"/>
      <c r="J171" s="302"/>
      <c r="K171" s="302"/>
      <c r="L171" s="302"/>
      <c r="M171" s="302"/>
    </row>
    <row r="172" spans="1:13" ht="14.25" customHeight="1" x14ac:dyDescent="0.2">
      <c r="A172" s="323"/>
      <c r="B172" s="533"/>
      <c r="C172" s="568"/>
      <c r="D172" s="569"/>
      <c r="E172" s="324">
        <f t="shared" si="10"/>
        <v>0</v>
      </c>
      <c r="F172" s="324">
        <f>IFERROR(HLOOKUP(A172,cpte_CN!$H$4:$BD$253,250,FALSE),0) +IFERROR(HLOOKUP(A172,CN!$H$4:$BD$253,250,FALSE),0)</f>
        <v>0</v>
      </c>
      <c r="G172" s="314" t="str">
        <f t="shared" si="8"/>
        <v>Ok</v>
      </c>
      <c r="H172" s="324">
        <f t="shared" si="9"/>
        <v>0</v>
      </c>
      <c r="I172" s="302"/>
      <c r="J172" s="302"/>
      <c r="K172" s="302"/>
      <c r="L172" s="302"/>
      <c r="M172" s="302"/>
    </row>
    <row r="173" spans="1:13" ht="14.25" customHeight="1" x14ac:dyDescent="0.2">
      <c r="A173" s="323"/>
      <c r="B173" s="533"/>
      <c r="C173" s="568"/>
      <c r="D173" s="569"/>
      <c r="E173" s="324">
        <f t="shared" ref="E173:E192" si="11">SUM(I173:M173)</f>
        <v>0</v>
      </c>
      <c r="F173" s="324">
        <f>IFERROR(HLOOKUP(A173,cpte_CN!$H$4:$BD$253,250,FALSE),0) +IFERROR(HLOOKUP(A173,CN!$H$4:$BD$253,250,FALSE),0)</f>
        <v>0</v>
      </c>
      <c r="G173" s="314" t="str">
        <f t="shared" si="8"/>
        <v>Ok</v>
      </c>
      <c r="H173" s="324">
        <f t="shared" si="9"/>
        <v>0</v>
      </c>
      <c r="I173" s="302"/>
      <c r="J173" s="302"/>
      <c r="K173" s="302"/>
      <c r="L173" s="302"/>
      <c r="M173" s="302"/>
    </row>
    <row r="174" spans="1:13" ht="14.25" customHeight="1" x14ac:dyDescent="0.2">
      <c r="A174" s="323"/>
      <c r="B174" s="533"/>
      <c r="C174" s="568"/>
      <c r="D174" s="569"/>
      <c r="E174" s="324">
        <f t="shared" si="11"/>
        <v>0</v>
      </c>
      <c r="F174" s="324">
        <f>IFERROR(HLOOKUP(A174,cpte_CN!$H$4:$BD$253,250,FALSE),0) +IFERROR(HLOOKUP(A174,CN!$H$4:$BD$253,250,FALSE),0)</f>
        <v>0</v>
      </c>
      <c r="G174" s="314" t="str">
        <f t="shared" ref="G174:G192" si="12">IF(E174&gt;F174,"A corriger","Ok")</f>
        <v>Ok</v>
      </c>
      <c r="H174" s="324">
        <f t="shared" ref="H174:H192" si="13">F174-E174</f>
        <v>0</v>
      </c>
      <c r="I174" s="302"/>
      <c r="J174" s="302"/>
      <c r="K174" s="302"/>
      <c r="L174" s="302"/>
      <c r="M174" s="302"/>
    </row>
    <row r="175" spans="1:13" ht="14.25" customHeight="1" x14ac:dyDescent="0.2">
      <c r="A175" s="323"/>
      <c r="B175" s="533"/>
      <c r="C175" s="568"/>
      <c r="D175" s="569"/>
      <c r="E175" s="324">
        <f t="shared" si="11"/>
        <v>0</v>
      </c>
      <c r="F175" s="324">
        <f>IFERROR(HLOOKUP(A175,cpte_CN!$H$4:$BD$253,250,FALSE),0) +IFERROR(HLOOKUP(A175,CN!$H$4:$BD$253,250,FALSE),0)</f>
        <v>0</v>
      </c>
      <c r="G175" s="314" t="str">
        <f t="shared" si="12"/>
        <v>Ok</v>
      </c>
      <c r="H175" s="324">
        <f t="shared" si="13"/>
        <v>0</v>
      </c>
      <c r="I175" s="302"/>
      <c r="J175" s="302"/>
      <c r="K175" s="302"/>
      <c r="L175" s="302"/>
      <c r="M175" s="302"/>
    </row>
    <row r="176" spans="1:13" ht="14.25" customHeight="1" x14ac:dyDescent="0.2">
      <c r="A176" s="323"/>
      <c r="B176" s="533"/>
      <c r="C176" s="568"/>
      <c r="D176" s="569"/>
      <c r="E176" s="324">
        <f t="shared" si="11"/>
        <v>0</v>
      </c>
      <c r="F176" s="324">
        <f>IFERROR(HLOOKUP(A176,cpte_CN!$H$4:$BD$253,250,FALSE),0) +IFERROR(HLOOKUP(A176,CN!$H$4:$BD$253,250,FALSE),0)</f>
        <v>0</v>
      </c>
      <c r="G176" s="314" t="str">
        <f t="shared" si="12"/>
        <v>Ok</v>
      </c>
      <c r="H176" s="324">
        <f t="shared" si="13"/>
        <v>0</v>
      </c>
      <c r="I176" s="302"/>
      <c r="J176" s="302"/>
      <c r="K176" s="302"/>
      <c r="L176" s="302"/>
      <c r="M176" s="302"/>
    </row>
    <row r="177" spans="1:13" ht="14.25" customHeight="1" x14ac:dyDescent="0.2">
      <c r="A177" s="323"/>
      <c r="B177" s="533"/>
      <c r="C177" s="568"/>
      <c r="D177" s="569"/>
      <c r="E177" s="324">
        <f t="shared" si="11"/>
        <v>0</v>
      </c>
      <c r="F177" s="324">
        <f>IFERROR(HLOOKUP(A177,cpte_CN!$H$4:$BD$253,250,FALSE),0) +IFERROR(HLOOKUP(A177,CN!$H$4:$BD$253,250,FALSE),0)</f>
        <v>0</v>
      </c>
      <c r="G177" s="314" t="str">
        <f t="shared" si="12"/>
        <v>Ok</v>
      </c>
      <c r="H177" s="324">
        <f t="shared" si="13"/>
        <v>0</v>
      </c>
      <c r="I177" s="302"/>
      <c r="J177" s="302"/>
      <c r="K177" s="302"/>
      <c r="L177" s="302"/>
      <c r="M177" s="302"/>
    </row>
    <row r="178" spans="1:13" ht="14.25" customHeight="1" x14ac:dyDescent="0.2">
      <c r="A178" s="323"/>
      <c r="B178" s="533"/>
      <c r="C178" s="568"/>
      <c r="D178" s="569"/>
      <c r="E178" s="324">
        <f t="shared" si="11"/>
        <v>0</v>
      </c>
      <c r="F178" s="324">
        <f>IFERROR(HLOOKUP(A178,cpte_CN!$H$4:$BD$253,250,FALSE),0) +IFERROR(HLOOKUP(A178,CN!$H$4:$BD$253,250,FALSE),0)</f>
        <v>0</v>
      </c>
      <c r="G178" s="314" t="str">
        <f t="shared" si="12"/>
        <v>Ok</v>
      </c>
      <c r="H178" s="324">
        <f t="shared" si="13"/>
        <v>0</v>
      </c>
      <c r="I178" s="302"/>
      <c r="J178" s="302"/>
      <c r="K178" s="302"/>
      <c r="L178" s="302"/>
      <c r="M178" s="302"/>
    </row>
    <row r="179" spans="1:13" ht="14.25" customHeight="1" x14ac:dyDescent="0.2">
      <c r="A179" s="323"/>
      <c r="B179" s="533"/>
      <c r="C179" s="568"/>
      <c r="D179" s="569"/>
      <c r="E179" s="324">
        <f t="shared" si="11"/>
        <v>0</v>
      </c>
      <c r="F179" s="324">
        <f>IFERROR(HLOOKUP(A179,cpte_CN!$H$4:$BD$253,250,FALSE),0) +IFERROR(HLOOKUP(A179,CN!$H$4:$BD$253,250,FALSE),0)</f>
        <v>0</v>
      </c>
      <c r="G179" s="314" t="str">
        <f t="shared" si="12"/>
        <v>Ok</v>
      </c>
      <c r="H179" s="324">
        <f t="shared" si="13"/>
        <v>0</v>
      </c>
      <c r="I179" s="302"/>
      <c r="J179" s="302"/>
      <c r="K179" s="302"/>
      <c r="L179" s="302"/>
      <c r="M179" s="302"/>
    </row>
    <row r="180" spans="1:13" ht="14.25" customHeight="1" x14ac:dyDescent="0.2">
      <c r="A180" s="323"/>
      <c r="B180" s="533"/>
      <c r="C180" s="568"/>
      <c r="D180" s="569"/>
      <c r="E180" s="324">
        <f t="shared" si="11"/>
        <v>0</v>
      </c>
      <c r="F180" s="324">
        <f>IFERROR(HLOOKUP(A180,cpte_CN!$H$4:$BD$253,250,FALSE),0) +IFERROR(HLOOKUP(A180,CN!$H$4:$BD$253,250,FALSE),0)</f>
        <v>0</v>
      </c>
      <c r="G180" s="314" t="str">
        <f t="shared" si="12"/>
        <v>Ok</v>
      </c>
      <c r="H180" s="324">
        <f t="shared" si="13"/>
        <v>0</v>
      </c>
      <c r="I180" s="302"/>
      <c r="J180" s="302"/>
      <c r="K180" s="302"/>
      <c r="L180" s="302"/>
      <c r="M180" s="302"/>
    </row>
    <row r="181" spans="1:13" ht="14.25" customHeight="1" x14ac:dyDescent="0.2">
      <c r="A181" s="323"/>
      <c r="B181" s="533"/>
      <c r="C181" s="568"/>
      <c r="D181" s="569"/>
      <c r="E181" s="324">
        <f t="shared" si="11"/>
        <v>0</v>
      </c>
      <c r="F181" s="324">
        <f>IFERROR(HLOOKUP(A181,cpte_CN!$H$4:$BD$253,250,FALSE),0) +IFERROR(HLOOKUP(A181,CN!$H$4:$BD$253,250,FALSE),0)</f>
        <v>0</v>
      </c>
      <c r="G181" s="314" t="str">
        <f t="shared" si="12"/>
        <v>Ok</v>
      </c>
      <c r="H181" s="324">
        <f t="shared" si="13"/>
        <v>0</v>
      </c>
      <c r="I181" s="302"/>
      <c r="J181" s="302"/>
      <c r="K181" s="302"/>
      <c r="L181" s="302"/>
      <c r="M181" s="302"/>
    </row>
    <row r="182" spans="1:13" ht="14.25" customHeight="1" x14ac:dyDescent="0.2">
      <c r="A182" s="323"/>
      <c r="B182" s="533"/>
      <c r="C182" s="568"/>
      <c r="D182" s="569"/>
      <c r="E182" s="324">
        <f t="shared" si="11"/>
        <v>0</v>
      </c>
      <c r="F182" s="324">
        <f>IFERROR(HLOOKUP(A182,cpte_CN!$H$4:$BD$253,250,FALSE),0) +IFERROR(HLOOKUP(A182,CN!$H$4:$BD$253,250,FALSE),0)</f>
        <v>0</v>
      </c>
      <c r="G182" s="314" t="str">
        <f t="shared" si="12"/>
        <v>Ok</v>
      </c>
      <c r="H182" s="324">
        <f t="shared" si="13"/>
        <v>0</v>
      </c>
      <c r="I182" s="302"/>
      <c r="J182" s="302"/>
      <c r="K182" s="302"/>
      <c r="L182" s="302"/>
      <c r="M182" s="302"/>
    </row>
    <row r="183" spans="1:13" ht="14.25" customHeight="1" x14ac:dyDescent="0.2">
      <c r="A183" s="323"/>
      <c r="B183" s="533"/>
      <c r="C183" s="568"/>
      <c r="D183" s="569"/>
      <c r="E183" s="324">
        <f t="shared" si="11"/>
        <v>0</v>
      </c>
      <c r="F183" s="324">
        <f>IFERROR(HLOOKUP(A183,cpte_CN!$H$4:$BD$253,250,FALSE),0) +IFERROR(HLOOKUP(A183,CN!$H$4:$BD$253,250,FALSE),0)</f>
        <v>0</v>
      </c>
      <c r="G183" s="314" t="str">
        <f t="shared" si="12"/>
        <v>Ok</v>
      </c>
      <c r="H183" s="324">
        <f t="shared" si="13"/>
        <v>0</v>
      </c>
      <c r="I183" s="302"/>
      <c r="J183" s="302"/>
      <c r="K183" s="302"/>
      <c r="L183" s="302"/>
      <c r="M183" s="302"/>
    </row>
    <row r="184" spans="1:13" ht="14.25" customHeight="1" x14ac:dyDescent="0.2">
      <c r="A184" s="323"/>
      <c r="B184" s="533"/>
      <c r="C184" s="568"/>
      <c r="D184" s="569"/>
      <c r="E184" s="324">
        <f t="shared" si="11"/>
        <v>0</v>
      </c>
      <c r="F184" s="324">
        <f>IFERROR(HLOOKUP(A184,cpte_CN!$H$4:$BD$253,250,FALSE),0) +IFERROR(HLOOKUP(A184,CN!$H$4:$BD$253,250,FALSE),0)</f>
        <v>0</v>
      </c>
      <c r="G184" s="314" t="str">
        <f t="shared" si="12"/>
        <v>Ok</v>
      </c>
      <c r="H184" s="324">
        <f t="shared" si="13"/>
        <v>0</v>
      </c>
      <c r="I184" s="302"/>
      <c r="J184" s="302"/>
      <c r="K184" s="302"/>
      <c r="L184" s="302"/>
      <c r="M184" s="302"/>
    </row>
    <row r="185" spans="1:13" ht="14.25" customHeight="1" x14ac:dyDescent="0.2">
      <c r="A185" s="323"/>
      <c r="B185" s="533"/>
      <c r="C185" s="568"/>
      <c r="D185" s="569"/>
      <c r="E185" s="324">
        <f t="shared" si="11"/>
        <v>0</v>
      </c>
      <c r="F185" s="324">
        <f>IFERROR(HLOOKUP(A185,cpte_CN!$H$4:$BD$253,250,FALSE),0) +IFERROR(HLOOKUP(A185,CN!$H$4:$BD$253,250,FALSE),0)</f>
        <v>0</v>
      </c>
      <c r="G185" s="314" t="str">
        <f t="shared" si="12"/>
        <v>Ok</v>
      </c>
      <c r="H185" s="324">
        <f t="shared" si="13"/>
        <v>0</v>
      </c>
      <c r="I185" s="302"/>
      <c r="J185" s="302"/>
      <c r="K185" s="302"/>
      <c r="L185" s="302"/>
      <c r="M185" s="302"/>
    </row>
    <row r="186" spans="1:13" ht="14.25" customHeight="1" x14ac:dyDescent="0.2">
      <c r="A186" s="323"/>
      <c r="B186" s="533"/>
      <c r="C186" s="568"/>
      <c r="D186" s="569"/>
      <c r="E186" s="324">
        <f t="shared" si="11"/>
        <v>0</v>
      </c>
      <c r="F186" s="324">
        <f>IFERROR(HLOOKUP(A186,cpte_CN!$H$4:$BD$253,250,FALSE),0) +IFERROR(HLOOKUP(A186,CN!$H$4:$BD$253,250,FALSE),0)</f>
        <v>0</v>
      </c>
      <c r="G186" s="314" t="str">
        <f t="shared" si="12"/>
        <v>Ok</v>
      </c>
      <c r="H186" s="324">
        <f t="shared" si="13"/>
        <v>0</v>
      </c>
      <c r="I186" s="302"/>
      <c r="J186" s="302"/>
      <c r="K186" s="302"/>
      <c r="L186" s="302"/>
      <c r="M186" s="302"/>
    </row>
    <row r="187" spans="1:13" ht="14.25" customHeight="1" x14ac:dyDescent="0.2">
      <c r="A187" s="323"/>
      <c r="B187" s="533"/>
      <c r="C187" s="568"/>
      <c r="D187" s="569"/>
      <c r="E187" s="324">
        <f t="shared" si="11"/>
        <v>0</v>
      </c>
      <c r="F187" s="324">
        <f>IFERROR(HLOOKUP(A187,cpte_CN!$H$4:$BD$253,250,FALSE),0) +IFERROR(HLOOKUP(A187,CN!$H$4:$BD$253,250,FALSE),0)</f>
        <v>0</v>
      </c>
      <c r="G187" s="314" t="str">
        <f t="shared" si="12"/>
        <v>Ok</v>
      </c>
      <c r="H187" s="324">
        <f t="shared" si="13"/>
        <v>0</v>
      </c>
      <c r="I187" s="302"/>
      <c r="J187" s="302"/>
      <c r="K187" s="302"/>
      <c r="L187" s="302"/>
      <c r="M187" s="302"/>
    </row>
    <row r="188" spans="1:13" ht="14.25" customHeight="1" x14ac:dyDescent="0.2">
      <c r="A188" s="323"/>
      <c r="B188" s="533"/>
      <c r="C188" s="568"/>
      <c r="D188" s="569"/>
      <c r="E188" s="324">
        <f t="shared" si="11"/>
        <v>0</v>
      </c>
      <c r="F188" s="324">
        <f>IFERROR(HLOOKUP(A188,cpte_CN!$H$4:$BD$253,250,FALSE),0) +IFERROR(HLOOKUP(A188,CN!$H$4:$BD$253,250,FALSE),0)</f>
        <v>0</v>
      </c>
      <c r="G188" s="314" t="str">
        <f t="shared" si="12"/>
        <v>Ok</v>
      </c>
      <c r="H188" s="324">
        <f t="shared" si="13"/>
        <v>0</v>
      </c>
      <c r="I188" s="302"/>
      <c r="J188" s="302"/>
      <c r="K188" s="302"/>
      <c r="L188" s="302"/>
      <c r="M188" s="302"/>
    </row>
    <row r="189" spans="1:13" ht="14.25" customHeight="1" x14ac:dyDescent="0.2">
      <c r="A189" s="323"/>
      <c r="B189" s="533"/>
      <c r="C189" s="568"/>
      <c r="D189" s="569"/>
      <c r="E189" s="324">
        <f t="shared" si="11"/>
        <v>0</v>
      </c>
      <c r="F189" s="324">
        <f>IFERROR(HLOOKUP(A189,cpte_CN!$H$4:$BD$253,250,FALSE),0) +IFERROR(HLOOKUP(A189,CN!$H$4:$BD$253,250,FALSE),0)</f>
        <v>0</v>
      </c>
      <c r="G189" s="314" t="str">
        <f t="shared" si="12"/>
        <v>Ok</v>
      </c>
      <c r="H189" s="324">
        <f t="shared" si="13"/>
        <v>0</v>
      </c>
      <c r="I189" s="302"/>
      <c r="J189" s="302"/>
      <c r="K189" s="302"/>
      <c r="L189" s="302"/>
      <c r="M189" s="302"/>
    </row>
    <row r="190" spans="1:13" ht="14.25" customHeight="1" x14ac:dyDescent="0.2">
      <c r="A190" s="323"/>
      <c r="B190" s="533"/>
      <c r="C190" s="568"/>
      <c r="D190" s="569"/>
      <c r="E190" s="324">
        <f t="shared" si="11"/>
        <v>0</v>
      </c>
      <c r="F190" s="324">
        <f>IFERROR(HLOOKUP(A190,cpte_CN!$H$4:$BD$253,250,FALSE),0) +IFERROR(HLOOKUP(A190,CN!$H$4:$BD$253,250,FALSE),0)</f>
        <v>0</v>
      </c>
      <c r="G190" s="314" t="str">
        <f t="shared" si="12"/>
        <v>Ok</v>
      </c>
      <c r="H190" s="324">
        <f t="shared" si="13"/>
        <v>0</v>
      </c>
      <c r="I190" s="302"/>
      <c r="J190" s="302"/>
      <c r="K190" s="302"/>
      <c r="L190" s="302"/>
      <c r="M190" s="302"/>
    </row>
    <row r="191" spans="1:13" ht="14.25" customHeight="1" x14ac:dyDescent="0.2">
      <c r="A191" s="323"/>
      <c r="B191" s="533"/>
      <c r="C191" s="568"/>
      <c r="D191" s="569"/>
      <c r="E191" s="324">
        <f t="shared" si="11"/>
        <v>0</v>
      </c>
      <c r="F191" s="324">
        <f>IFERROR(HLOOKUP(A191,cpte_CN!$H$4:$BD$253,250,FALSE),0) +IFERROR(HLOOKUP(A191,CN!$H$4:$BD$253,250,FALSE),0)</f>
        <v>0</v>
      </c>
      <c r="G191" s="314" t="str">
        <f t="shared" si="12"/>
        <v>Ok</v>
      </c>
      <c r="H191" s="324">
        <f t="shared" si="13"/>
        <v>0</v>
      </c>
      <c r="I191" s="302"/>
      <c r="J191" s="302"/>
      <c r="K191" s="302"/>
      <c r="L191" s="302"/>
      <c r="M191" s="302"/>
    </row>
    <row r="192" spans="1:13" ht="14.25" customHeight="1" x14ac:dyDescent="0.2">
      <c r="A192" s="323"/>
      <c r="B192" s="533"/>
      <c r="C192" s="568"/>
      <c r="D192" s="569"/>
      <c r="E192" s="324">
        <f t="shared" si="11"/>
        <v>0</v>
      </c>
      <c r="F192" s="324">
        <f>IFERROR(HLOOKUP(A192,cpte_CN!$H$4:$BD$253,250,FALSE),0) +IFERROR(HLOOKUP(A192,CN!$H$4:$BD$253,250,FALSE),0)</f>
        <v>0</v>
      </c>
      <c r="G192" s="314" t="str">
        <f t="shared" si="12"/>
        <v>Ok</v>
      </c>
      <c r="H192" s="324">
        <f t="shared" si="13"/>
        <v>0</v>
      </c>
      <c r="I192" s="302"/>
      <c r="J192" s="302"/>
      <c r="K192" s="302"/>
      <c r="L192" s="302"/>
      <c r="M192" s="302"/>
    </row>
    <row r="193" spans="2:14" x14ac:dyDescent="0.2">
      <c r="E193" s="1"/>
      <c r="F193" s="145"/>
      <c r="G193" s="145"/>
      <c r="H193" s="145"/>
      <c r="I193" s="1"/>
      <c r="J193" s="1"/>
      <c r="K193" s="1"/>
      <c r="L193" s="1"/>
      <c r="M193" s="1"/>
    </row>
    <row r="195" spans="2:14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</row>
    <row r="235" spans="1:14" s="16" customFormat="1" x14ac:dyDescent="0.2">
      <c r="A235" s="84"/>
      <c r="I235" s="2"/>
      <c r="N235" s="138"/>
    </row>
    <row r="236" spans="1:14" s="16" customFormat="1" x14ac:dyDescent="0.2">
      <c r="A236" s="84"/>
      <c r="I236" s="2"/>
      <c r="N236" s="138"/>
    </row>
    <row r="237" spans="1:14" s="16" customFormat="1" x14ac:dyDescent="0.2">
      <c r="A237" s="84"/>
      <c r="I237" s="2"/>
      <c r="N237" s="138"/>
    </row>
    <row r="238" spans="1:14" s="16" customFormat="1" x14ac:dyDescent="0.2">
      <c r="A238" s="84"/>
      <c r="I238" s="2"/>
      <c r="N238" s="138"/>
    </row>
    <row r="239" spans="1:14" s="16" customFormat="1" x14ac:dyDescent="0.2">
      <c r="A239" s="84"/>
      <c r="I239" s="2"/>
      <c r="N239" s="138"/>
    </row>
    <row r="240" spans="1:14" s="16" customFormat="1" x14ac:dyDescent="0.2">
      <c r="A240" s="84"/>
      <c r="I240" s="2"/>
      <c r="N240" s="138"/>
    </row>
  </sheetData>
  <mergeCells count="129">
    <mergeCell ref="B44:C44"/>
    <mergeCell ref="C33:D33"/>
    <mergeCell ref="A2:C4"/>
    <mergeCell ref="B40:C40"/>
    <mergeCell ref="B41:C41"/>
    <mergeCell ref="B42:C42"/>
    <mergeCell ref="B34:C34"/>
    <mergeCell ref="B10:C10"/>
    <mergeCell ref="B28:C28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6:D86"/>
    <mergeCell ref="C87:D87"/>
    <mergeCell ref="C88:D88"/>
    <mergeCell ref="C89:D89"/>
    <mergeCell ref="C90:D90"/>
    <mergeCell ref="C85:D85"/>
    <mergeCell ref="C82:D82"/>
    <mergeCell ref="C83:D83"/>
    <mergeCell ref="C84:D84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106:D106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91:D191"/>
    <mergeCell ref="C192:D192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</mergeCells>
  <conditionalFormatting sqref="G45:G192">
    <cfRule type="cellIs" dxfId="8" priority="2" operator="lessThan">
      <formula>0</formula>
    </cfRule>
    <cfRule type="cellIs" dxfId="7" priority="3" operator="equal">
      <formula>"A corriger"</formula>
    </cfRule>
  </conditionalFormatting>
  <conditionalFormatting sqref="I40:M40">
    <cfRule type="cellIs" dxfId="6" priority="1" operator="equal">
      <formula>"Identifier des charges"</formula>
    </cfRule>
  </conditionalFormatting>
  <hyperlinks>
    <hyperlink ref="B1" location="Paramétrage!A1" display="Retour vers le paramétrage 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7"/>
    <pageSetUpPr fitToPage="1"/>
  </sheetPr>
  <dimension ref="A1:BB97"/>
  <sheetViews>
    <sheetView zoomScale="85" zoomScaleNormal="85" workbookViewId="0">
      <selection sqref="A1:XFD1"/>
    </sheetView>
  </sheetViews>
  <sheetFormatPr baseColWidth="10" defaultColWidth="11.42578125" defaultRowHeight="14.25" x14ac:dyDescent="0.2"/>
  <cols>
    <col min="1" max="1" width="17.7109375" style="2" customWidth="1"/>
    <col min="2" max="2" width="18.7109375" style="2" customWidth="1"/>
    <col min="3" max="3" width="57.7109375" style="2" customWidth="1"/>
    <col min="4" max="4" width="23.42578125" style="2" customWidth="1"/>
    <col min="5" max="5" width="15.85546875" style="2" customWidth="1"/>
    <col min="6" max="6" width="20.42578125" style="2" customWidth="1"/>
    <col min="7" max="32" width="15.85546875" style="2" customWidth="1"/>
    <col min="33" max="34" width="15.85546875" style="2" bestFit="1" customWidth="1"/>
    <col min="35" max="35" width="16.28515625" style="2" customWidth="1"/>
    <col min="36" max="36" width="15.85546875" style="2" bestFit="1" customWidth="1"/>
    <col min="37" max="37" width="15.85546875" style="2" customWidth="1"/>
    <col min="38" max="38" width="15.85546875" style="146" customWidth="1"/>
    <col min="39" max="39" width="14.28515625" style="2" customWidth="1"/>
    <col min="40" max="41" width="17.42578125" style="2" customWidth="1"/>
    <col min="42" max="42" width="22.140625" style="2" customWidth="1"/>
    <col min="43" max="43" width="24" style="2" customWidth="1"/>
    <col min="44" max="44" width="13.7109375" style="2" customWidth="1"/>
    <col min="45" max="16384" width="11.42578125" style="2"/>
  </cols>
  <sheetData>
    <row r="1" spans="1:53" s="31" customFormat="1" ht="20.25" customHeight="1" x14ac:dyDescent="0.25">
      <c r="A1" s="8" t="s">
        <v>765</v>
      </c>
      <c r="B1" s="8"/>
      <c r="C1" s="8"/>
      <c r="D1" s="8"/>
      <c r="E1" s="222"/>
      <c r="F1" s="222"/>
      <c r="G1" s="222"/>
      <c r="H1" s="43"/>
      <c r="I1" s="43"/>
      <c r="J1" s="43"/>
      <c r="K1" s="43"/>
      <c r="L1" s="43"/>
      <c r="M1" s="43"/>
      <c r="N1" s="43"/>
      <c r="O1" s="129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</row>
    <row r="2" spans="1:53" s="20" customFormat="1" ht="24" x14ac:dyDescent="0.25">
      <c r="A2" s="585" t="s">
        <v>1589</v>
      </c>
      <c r="B2" s="585"/>
      <c r="C2" s="585"/>
      <c r="D2" s="325" t="s">
        <v>718</v>
      </c>
      <c r="E2" s="227" t="s">
        <v>551</v>
      </c>
      <c r="F2" s="227" t="s">
        <v>830</v>
      </c>
      <c r="G2" s="227" t="s">
        <v>830</v>
      </c>
      <c r="H2" s="227" t="s">
        <v>830</v>
      </c>
      <c r="I2" s="227" t="s">
        <v>830</v>
      </c>
      <c r="J2" s="227" t="s">
        <v>830</v>
      </c>
      <c r="K2" s="227" t="s">
        <v>830</v>
      </c>
      <c r="L2" s="227" t="s">
        <v>551</v>
      </c>
      <c r="M2" s="227" t="s">
        <v>551</v>
      </c>
      <c r="N2" s="227" t="s">
        <v>551</v>
      </c>
      <c r="O2" s="227" t="s">
        <v>551</v>
      </c>
      <c r="P2" s="227" t="s">
        <v>551</v>
      </c>
      <c r="Q2" s="227" t="s">
        <v>551</v>
      </c>
      <c r="R2" s="227" t="s">
        <v>830</v>
      </c>
      <c r="S2" s="227" t="s">
        <v>830</v>
      </c>
      <c r="T2" s="227" t="s">
        <v>830</v>
      </c>
      <c r="U2" s="227" t="s">
        <v>830</v>
      </c>
      <c r="V2" s="227" t="s">
        <v>551</v>
      </c>
      <c r="W2" s="227" t="s">
        <v>551</v>
      </c>
      <c r="X2" s="227" t="s">
        <v>551</v>
      </c>
      <c r="Y2" s="227" t="s">
        <v>551</v>
      </c>
      <c r="Z2" s="326" t="s">
        <v>552</v>
      </c>
      <c r="AA2" s="326" t="s">
        <v>552</v>
      </c>
      <c r="AB2" s="326" t="s">
        <v>552</v>
      </c>
      <c r="AC2" s="326" t="s">
        <v>552</v>
      </c>
      <c r="AD2" s="326" t="s">
        <v>552</v>
      </c>
      <c r="AE2" s="327" t="s">
        <v>553</v>
      </c>
      <c r="AF2" s="327" t="s">
        <v>553</v>
      </c>
      <c r="AG2" s="230" t="s">
        <v>929</v>
      </c>
      <c r="AH2" s="230" t="s">
        <v>930</v>
      </c>
      <c r="AI2" s="231" t="s">
        <v>555</v>
      </c>
      <c r="AJ2" s="232" t="s">
        <v>648</v>
      </c>
      <c r="AK2" s="328" t="s">
        <v>767</v>
      </c>
      <c r="AL2" s="328" t="s">
        <v>1493</v>
      </c>
      <c r="AM2" s="329" t="s">
        <v>554</v>
      </c>
      <c r="AN2" s="235" t="s">
        <v>556</v>
      </c>
      <c r="AO2" s="328" t="s">
        <v>768</v>
      </c>
      <c r="AP2" s="236" t="s">
        <v>557</v>
      </c>
      <c r="AQ2" s="328" t="s">
        <v>769</v>
      </c>
      <c r="AR2" s="330" t="s">
        <v>558</v>
      </c>
      <c r="AS2" s="330" t="s">
        <v>1385</v>
      </c>
      <c r="AT2" s="331" t="s">
        <v>559</v>
      </c>
      <c r="AU2" s="332" t="s">
        <v>560</v>
      </c>
      <c r="AV2" s="333" t="s">
        <v>561</v>
      </c>
      <c r="AW2" s="334" t="s">
        <v>550</v>
      </c>
      <c r="AX2" s="334" t="s">
        <v>550</v>
      </c>
      <c r="AY2" s="334" t="s">
        <v>550</v>
      </c>
      <c r="AZ2" s="334" t="s">
        <v>550</v>
      </c>
      <c r="BA2" s="335" t="s">
        <v>549</v>
      </c>
    </row>
    <row r="3" spans="1:53" s="20" customFormat="1" ht="88.5" customHeight="1" x14ac:dyDescent="0.25">
      <c r="A3" s="585"/>
      <c r="B3" s="585"/>
      <c r="C3" s="585"/>
      <c r="D3" s="325" t="s">
        <v>534</v>
      </c>
      <c r="E3" s="336" t="s">
        <v>723</v>
      </c>
      <c r="F3" s="336" t="s">
        <v>724</v>
      </c>
      <c r="G3" s="336" t="s">
        <v>721</v>
      </c>
      <c r="H3" s="336" t="s">
        <v>725</v>
      </c>
      <c r="I3" s="336" t="s">
        <v>726</v>
      </c>
      <c r="J3" s="336" t="s">
        <v>722</v>
      </c>
      <c r="K3" s="336" t="s">
        <v>727</v>
      </c>
      <c r="L3" s="336" t="s">
        <v>1402</v>
      </c>
      <c r="M3" s="336" t="s">
        <v>729</v>
      </c>
      <c r="N3" s="336" t="s">
        <v>730</v>
      </c>
      <c r="O3" s="336" t="s">
        <v>731</v>
      </c>
      <c r="P3" s="336" t="s">
        <v>732</v>
      </c>
      <c r="Q3" s="336" t="s">
        <v>733</v>
      </c>
      <c r="R3" s="336" t="s">
        <v>734</v>
      </c>
      <c r="S3" s="243" t="s">
        <v>1533</v>
      </c>
      <c r="T3" s="243" t="s">
        <v>1534</v>
      </c>
      <c r="U3" s="243" t="s">
        <v>1535</v>
      </c>
      <c r="V3" s="226" t="s">
        <v>1532</v>
      </c>
      <c r="W3" s="226" t="s">
        <v>940</v>
      </c>
      <c r="X3" s="243" t="s">
        <v>941</v>
      </c>
      <c r="Y3" s="243" t="s">
        <v>1016</v>
      </c>
      <c r="Z3" s="337" t="s">
        <v>745</v>
      </c>
      <c r="AA3" s="337" t="s">
        <v>746</v>
      </c>
      <c r="AB3" s="337" t="s">
        <v>747</v>
      </c>
      <c r="AC3" s="337" t="s">
        <v>754</v>
      </c>
      <c r="AD3" s="337" t="s">
        <v>748</v>
      </c>
      <c r="AE3" s="338" t="s">
        <v>719</v>
      </c>
      <c r="AF3" s="338" t="s">
        <v>720</v>
      </c>
      <c r="AG3" s="339"/>
      <c r="AH3" s="339"/>
      <c r="AI3" s="340"/>
      <c r="AJ3" s="341"/>
      <c r="AK3" s="328" t="s">
        <v>1495</v>
      </c>
      <c r="AL3" s="328" t="s">
        <v>1494</v>
      </c>
      <c r="AM3" s="329" t="s">
        <v>554</v>
      </c>
      <c r="AN3" s="342"/>
      <c r="AO3" s="328"/>
      <c r="AP3" s="343"/>
      <c r="AQ3" s="344"/>
      <c r="AR3" s="345"/>
      <c r="AS3" s="345"/>
      <c r="AT3" s="346"/>
      <c r="AU3" s="347"/>
      <c r="AV3" s="348" t="s">
        <v>658</v>
      </c>
      <c r="AW3" s="349" t="s">
        <v>535</v>
      </c>
      <c r="AX3" s="349" t="s">
        <v>537</v>
      </c>
      <c r="AY3" s="349" t="s">
        <v>538</v>
      </c>
      <c r="AZ3" s="349" t="s">
        <v>536</v>
      </c>
      <c r="BA3" s="350" t="s">
        <v>539</v>
      </c>
    </row>
    <row r="4" spans="1:53" s="24" customFormat="1" ht="25.5" x14ac:dyDescent="0.2">
      <c r="A4" s="585"/>
      <c r="B4" s="585"/>
      <c r="C4" s="585"/>
      <c r="D4" s="351" t="s">
        <v>707</v>
      </c>
      <c r="E4" s="258">
        <v>9314</v>
      </c>
      <c r="F4" s="258">
        <v>9313</v>
      </c>
      <c r="G4" s="258">
        <v>93130</v>
      </c>
      <c r="H4" s="258">
        <v>93134</v>
      </c>
      <c r="I4" s="258">
        <v>93116</v>
      </c>
      <c r="J4" s="258">
        <v>931160</v>
      </c>
      <c r="K4" s="258">
        <v>931166</v>
      </c>
      <c r="L4" s="258">
        <v>931171</v>
      </c>
      <c r="M4" s="258">
        <v>931172</v>
      </c>
      <c r="N4" s="258">
        <v>93118</v>
      </c>
      <c r="O4" s="258">
        <v>93114</v>
      </c>
      <c r="P4" s="258">
        <v>93115</v>
      </c>
      <c r="Q4" s="258">
        <v>93113</v>
      </c>
      <c r="R4" s="258">
        <v>93111</v>
      </c>
      <c r="S4" s="258">
        <v>931111</v>
      </c>
      <c r="T4" s="258">
        <v>931112</v>
      </c>
      <c r="U4" s="258">
        <v>931113</v>
      </c>
      <c r="V4" s="258">
        <v>931120</v>
      </c>
      <c r="W4" s="258">
        <v>931124</v>
      </c>
      <c r="X4" s="258">
        <v>93112122</v>
      </c>
      <c r="Y4" s="258">
        <v>93112124</v>
      </c>
      <c r="Z4" s="259">
        <v>9361</v>
      </c>
      <c r="AA4" s="259">
        <v>9362</v>
      </c>
      <c r="AB4" s="259">
        <v>9364</v>
      </c>
      <c r="AC4" s="259">
        <v>9365</v>
      </c>
      <c r="AD4" s="259">
        <v>9366</v>
      </c>
      <c r="AE4" s="260">
        <v>9381</v>
      </c>
      <c r="AF4" s="260">
        <v>9382</v>
      </c>
      <c r="AG4" s="261"/>
      <c r="AH4" s="261"/>
      <c r="AI4" s="262"/>
      <c r="AJ4" s="263"/>
      <c r="AK4" s="264" t="s">
        <v>1507</v>
      </c>
      <c r="AL4" s="264" t="s">
        <v>1493</v>
      </c>
      <c r="AM4" s="265">
        <v>93531</v>
      </c>
      <c r="AN4" s="266"/>
      <c r="AO4" s="264"/>
      <c r="AP4" s="267"/>
      <c r="AQ4" s="264"/>
      <c r="AR4" s="268"/>
      <c r="AS4" s="268"/>
      <c r="AT4" s="269"/>
      <c r="AU4" s="270"/>
      <c r="AV4" s="263" t="s">
        <v>659</v>
      </c>
      <c r="AW4" s="271" t="s">
        <v>832</v>
      </c>
      <c r="AX4" s="271" t="s">
        <v>833</v>
      </c>
      <c r="AY4" s="271" t="s">
        <v>834</v>
      </c>
      <c r="AZ4" s="271" t="s">
        <v>835</v>
      </c>
      <c r="BA4" s="272" t="s">
        <v>549</v>
      </c>
    </row>
    <row r="5" spans="1:53" s="24" customFormat="1" ht="25.5" x14ac:dyDescent="0.2">
      <c r="A5" s="325" t="s">
        <v>752</v>
      </c>
      <c r="B5" s="351" t="s">
        <v>706</v>
      </c>
      <c r="C5" s="325" t="s">
        <v>751</v>
      </c>
      <c r="D5" s="325" t="s">
        <v>540</v>
      </c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52"/>
      <c r="AS5" s="353"/>
      <c r="AT5" s="353"/>
      <c r="AU5" s="353"/>
      <c r="AV5" s="353"/>
      <c r="AW5" s="353"/>
      <c r="AX5" s="353"/>
      <c r="AY5" s="353"/>
      <c r="AZ5" s="353"/>
      <c r="BA5" s="353"/>
    </row>
    <row r="6" spans="1:53" s="146" customFormat="1" ht="15" customHeight="1" x14ac:dyDescent="0.2">
      <c r="A6" s="158"/>
      <c r="B6" s="159"/>
      <c r="C6" s="160"/>
      <c r="D6" s="161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3"/>
      <c r="AH6" s="163"/>
      <c r="AI6" s="162"/>
      <c r="AJ6" s="163"/>
      <c r="AK6" s="163"/>
      <c r="AL6" s="163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</row>
    <row r="7" spans="1:53" s="15" customFormat="1" ht="30.75" customHeight="1" x14ac:dyDescent="0.25">
      <c r="A7" s="583" t="s">
        <v>1486</v>
      </c>
      <c r="B7" s="354" t="s">
        <v>1519</v>
      </c>
      <c r="C7" s="355" t="s">
        <v>1479</v>
      </c>
      <c r="D7" s="356">
        <f>SUM(E7:BA7)</f>
        <v>0</v>
      </c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290"/>
      <c r="AF7" s="290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</row>
    <row r="8" spans="1:53" s="15" customFormat="1" ht="30.75" customHeight="1" x14ac:dyDescent="0.25">
      <c r="A8" s="583"/>
      <c r="B8" s="354" t="s">
        <v>1520</v>
      </c>
      <c r="C8" s="355" t="s">
        <v>563</v>
      </c>
      <c r="D8" s="356">
        <f t="shared" ref="D8:D27" si="0">SUM(E8:BA8)</f>
        <v>0</v>
      </c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290"/>
      <c r="AF8" s="290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</row>
    <row r="9" spans="1:53" s="15" customFormat="1" ht="30.75" customHeight="1" x14ac:dyDescent="0.25">
      <c r="A9" s="583"/>
      <c r="B9" s="354"/>
      <c r="C9" s="358" t="s">
        <v>1487</v>
      </c>
      <c r="D9" s="356">
        <f t="shared" si="0"/>
        <v>0</v>
      </c>
      <c r="E9" s="359">
        <f t="shared" ref="E9:AD9" si="1">E7+E8</f>
        <v>0</v>
      </c>
      <c r="F9" s="359">
        <f t="shared" si="1"/>
        <v>0</v>
      </c>
      <c r="G9" s="359">
        <f t="shared" si="1"/>
        <v>0</v>
      </c>
      <c r="H9" s="359">
        <f t="shared" si="1"/>
        <v>0</v>
      </c>
      <c r="I9" s="359">
        <f t="shared" si="1"/>
        <v>0</v>
      </c>
      <c r="J9" s="359">
        <f t="shared" si="1"/>
        <v>0</v>
      </c>
      <c r="K9" s="359">
        <f t="shared" si="1"/>
        <v>0</v>
      </c>
      <c r="L9" s="359">
        <f t="shared" si="1"/>
        <v>0</v>
      </c>
      <c r="M9" s="359">
        <f t="shared" si="1"/>
        <v>0</v>
      </c>
      <c r="N9" s="359">
        <f t="shared" si="1"/>
        <v>0</v>
      </c>
      <c r="O9" s="359">
        <f t="shared" si="1"/>
        <v>0</v>
      </c>
      <c r="P9" s="359">
        <f t="shared" si="1"/>
        <v>0</v>
      </c>
      <c r="Q9" s="359">
        <f t="shared" si="1"/>
        <v>0</v>
      </c>
      <c r="R9" s="359">
        <f t="shared" si="1"/>
        <v>0</v>
      </c>
      <c r="S9" s="359">
        <f t="shared" si="1"/>
        <v>0</v>
      </c>
      <c r="T9" s="359">
        <f t="shared" si="1"/>
        <v>0</v>
      </c>
      <c r="U9" s="359">
        <f t="shared" si="1"/>
        <v>0</v>
      </c>
      <c r="V9" s="359">
        <f t="shared" si="1"/>
        <v>0</v>
      </c>
      <c r="W9" s="359">
        <f t="shared" si="1"/>
        <v>0</v>
      </c>
      <c r="X9" s="359">
        <f t="shared" si="1"/>
        <v>0</v>
      </c>
      <c r="Y9" s="359">
        <f t="shared" si="1"/>
        <v>0</v>
      </c>
      <c r="Z9" s="359">
        <f t="shared" si="1"/>
        <v>0</v>
      </c>
      <c r="AA9" s="359">
        <f t="shared" si="1"/>
        <v>0</v>
      </c>
      <c r="AB9" s="359">
        <f t="shared" si="1"/>
        <v>0</v>
      </c>
      <c r="AC9" s="359">
        <f t="shared" si="1"/>
        <v>0</v>
      </c>
      <c r="AD9" s="359">
        <f t="shared" si="1"/>
        <v>0</v>
      </c>
      <c r="AE9" s="290"/>
      <c r="AF9" s="290"/>
      <c r="AG9" s="359">
        <f t="shared" ref="AG9:BA9" si="2">AG7+AG8</f>
        <v>0</v>
      </c>
      <c r="AH9" s="359">
        <f t="shared" si="2"/>
        <v>0</v>
      </c>
      <c r="AI9" s="359">
        <f t="shared" si="2"/>
        <v>0</v>
      </c>
      <c r="AJ9" s="359">
        <f t="shared" si="2"/>
        <v>0</v>
      </c>
      <c r="AK9" s="359">
        <f t="shared" si="2"/>
        <v>0</v>
      </c>
      <c r="AL9" s="359">
        <f t="shared" si="2"/>
        <v>0</v>
      </c>
      <c r="AM9" s="359">
        <f t="shared" si="2"/>
        <v>0</v>
      </c>
      <c r="AN9" s="359">
        <f t="shared" si="2"/>
        <v>0</v>
      </c>
      <c r="AO9" s="359">
        <f t="shared" si="2"/>
        <v>0</v>
      </c>
      <c r="AP9" s="359">
        <f t="shared" si="2"/>
        <v>0</v>
      </c>
      <c r="AQ9" s="359">
        <f t="shared" si="2"/>
        <v>0</v>
      </c>
      <c r="AR9" s="359">
        <f t="shared" si="2"/>
        <v>0</v>
      </c>
      <c r="AS9" s="359">
        <f t="shared" si="2"/>
        <v>0</v>
      </c>
      <c r="AT9" s="359">
        <f t="shared" si="2"/>
        <v>0</v>
      </c>
      <c r="AU9" s="359">
        <f t="shared" si="2"/>
        <v>0</v>
      </c>
      <c r="AV9" s="359">
        <f t="shared" si="2"/>
        <v>0</v>
      </c>
      <c r="AW9" s="359">
        <f t="shared" si="2"/>
        <v>0</v>
      </c>
      <c r="AX9" s="359">
        <f t="shared" si="2"/>
        <v>0</v>
      </c>
      <c r="AY9" s="359">
        <f t="shared" si="2"/>
        <v>0</v>
      </c>
      <c r="AZ9" s="359">
        <f t="shared" si="2"/>
        <v>0</v>
      </c>
      <c r="BA9" s="359">
        <f t="shared" si="2"/>
        <v>0</v>
      </c>
    </row>
    <row r="10" spans="1:53" s="15" customFormat="1" ht="30" customHeight="1" x14ac:dyDescent="0.25">
      <c r="A10" s="583" t="s">
        <v>1390</v>
      </c>
      <c r="B10" s="354"/>
      <c r="C10" s="360" t="s">
        <v>1573</v>
      </c>
      <c r="D10" s="361">
        <f t="shared" si="0"/>
        <v>0</v>
      </c>
      <c r="E10" s="362">
        <f>IFERROR(HLOOKUP(E$4,cpte_CN!$H$4:$BD$253,13,FALSE)-HLOOKUP(E$4,cpte_CN!$H$4:$BD$253,245,FALSE)+HLOOKUP(E$4,CN!$H$4:$BD$253,13,FALSE)-HLOOKUP(E$4,CN!$H$4:$BD$253,245,FALSE),0)</f>
        <v>0</v>
      </c>
      <c r="F10" s="362">
        <f>IFERROR(HLOOKUP(F$4,cpte_CN!$H$4:$BD$253,13,FALSE)-HLOOKUP(F$4,cpte_CN!$H$4:$BD$253,245,FALSE)+HLOOKUP(F$4,CN!$H$4:$BD$253,13,FALSE)-HLOOKUP(F$4,CN!$H$4:$BD$253,245,FALSE),0)</f>
        <v>0</v>
      </c>
      <c r="G10" s="362">
        <f>IFERROR(HLOOKUP(G$4,cpte_CN!$H$4:$BD$253,13,FALSE)-HLOOKUP(G$4,cpte_CN!$H$4:$BD$253,245,FALSE)+HLOOKUP(G$4,CN!$H$4:$BD$253,13,FALSE)-HLOOKUP(G$4,CN!$H$4:$BD$253,245,FALSE),0)</f>
        <v>0</v>
      </c>
      <c r="H10" s="362">
        <f>IFERROR(HLOOKUP(H$4,cpte_CN!$H$4:$BD$253,13,FALSE)-HLOOKUP(H$4,cpte_CN!$H$4:$BD$253,245,FALSE)+HLOOKUP(H$4,CN!$H$4:$BD$253,13,FALSE)-HLOOKUP(H$4,CN!$H$4:$BD$253,245,FALSE),0)</f>
        <v>0</v>
      </c>
      <c r="I10" s="362">
        <f>IFERROR(HLOOKUP(I$4,cpte_CN!$H$4:$BD$253,13,FALSE)-HLOOKUP(I$4,cpte_CN!$H$4:$BD$253,245,FALSE)+HLOOKUP(I$4,CN!$H$4:$BD$253,13,FALSE)-HLOOKUP(I$4,CN!$H$4:$BD$253,245,FALSE),0)</f>
        <v>0</v>
      </c>
      <c r="J10" s="362">
        <f>IFERROR(HLOOKUP(J$4,cpte_CN!$H$4:$BD$253,13,FALSE)-HLOOKUP(J$4,cpte_CN!$H$4:$BD$253,245,FALSE)+HLOOKUP(J$4,CN!$H$4:$BD$253,13,FALSE)-HLOOKUP(J$4,CN!$H$4:$BD$253,245,FALSE),0)</f>
        <v>0</v>
      </c>
      <c r="K10" s="362">
        <f>IFERROR(HLOOKUP(K$4,cpte_CN!$H$4:$BD$253,13,FALSE)-HLOOKUP(K$4,cpte_CN!$H$4:$BD$253,245,FALSE)+HLOOKUP(K$4,CN!$H$4:$BD$253,13,FALSE)-HLOOKUP(K$4,CN!$H$4:$BD$253,245,FALSE),0)</f>
        <v>0</v>
      </c>
      <c r="L10" s="362">
        <f>IFERROR(HLOOKUP(L$4,cpte_CN!$H$4:$BD$253,13,FALSE)-HLOOKUP(L$4,cpte_CN!$H$4:$BD$253,245,FALSE)+HLOOKUP(L$4,CN!$H$4:$BD$253,13,FALSE)-HLOOKUP(L$4,CN!$H$4:$BD$253,245,FALSE),0)</f>
        <v>0</v>
      </c>
      <c r="M10" s="362">
        <f>IFERROR(HLOOKUP(M$4,cpte_CN!$H$4:$BD$253,13,FALSE)-HLOOKUP(M$4,cpte_CN!$H$4:$BD$253,245,FALSE)+HLOOKUP(M$4,CN!$H$4:$BD$253,13,FALSE)-HLOOKUP(M$4,CN!$H$4:$BD$253,245,FALSE),0)</f>
        <v>0</v>
      </c>
      <c r="N10" s="362">
        <f>IFERROR(HLOOKUP(N$4,cpte_CN!$H$4:$BD$253,13,FALSE)-HLOOKUP(N$4,cpte_CN!$H$4:$BD$253,245,FALSE)+HLOOKUP(N$4,CN!$H$4:$BD$253,13,FALSE)-HLOOKUP(N$4,CN!$H$4:$BD$253,245,FALSE),0)</f>
        <v>0</v>
      </c>
      <c r="O10" s="362">
        <f>IFERROR(HLOOKUP(O$4,cpte_CN!$H$4:$BD$253,13,FALSE)-HLOOKUP(O$4,cpte_CN!$H$4:$BD$253,245,FALSE)+HLOOKUP(O$4,CN!$H$4:$BD$253,13,FALSE)-HLOOKUP(O$4,CN!$H$4:$BD$253,245,FALSE),0)</f>
        <v>0</v>
      </c>
      <c r="P10" s="362">
        <f>IFERROR(HLOOKUP(P$4,cpte_CN!$H$4:$BD$253,13,FALSE)-HLOOKUP(P$4,cpte_CN!$H$4:$BD$253,245,FALSE)+HLOOKUP(P$4,CN!$H$4:$BD$253,13,FALSE)-HLOOKUP(P$4,CN!$H$4:$BD$253,245,FALSE),0)</f>
        <v>0</v>
      </c>
      <c r="Q10" s="362">
        <f>IFERROR(HLOOKUP(Q$4,cpte_CN!$H$4:$BD$253,13,FALSE)-HLOOKUP(Q$4,cpte_CN!$H$4:$BD$253,245,FALSE)+HLOOKUP(Q$4,CN!$H$4:$BD$253,13,FALSE)-HLOOKUP(Q$4,CN!$H$4:$BD$253,245,FALSE),0)</f>
        <v>0</v>
      </c>
      <c r="R10" s="362">
        <f>IFERROR(HLOOKUP(R$4,cpte_CN!$H$4:$BD$253,13,FALSE)-HLOOKUP(R$4,cpte_CN!$H$4:$BD$253,245,FALSE)+HLOOKUP(R$4,CN!$H$4:$BD$253,13,FALSE)-HLOOKUP(R$4,CN!$H$4:$BD$253,245,FALSE),0)</f>
        <v>0</v>
      </c>
      <c r="S10" s="362">
        <f>IFERROR(HLOOKUP(S$4,cpte_CN!$H$4:$BD$253,13,FALSE)-HLOOKUP(S$4,cpte_CN!$H$4:$BD$253,245,FALSE)+HLOOKUP(S$4,CN!$H$4:$BD$253,13,FALSE)-HLOOKUP(S$4,CN!$H$4:$BD$253,245,FALSE),0)</f>
        <v>0</v>
      </c>
      <c r="T10" s="362">
        <f>IFERROR(HLOOKUP(T$4,cpte_CN!$H$4:$BD$253,13,FALSE)-HLOOKUP(T$4,cpte_CN!$H$4:$BD$253,245,FALSE)+HLOOKUP(T$4,CN!$H$4:$BD$253,13,FALSE)-HLOOKUP(T$4,CN!$H$4:$BD$253,245,FALSE),0)</f>
        <v>0</v>
      </c>
      <c r="U10" s="362">
        <f>IFERROR(HLOOKUP(U$4,cpte_CN!$H$4:$BD$253,13,FALSE)-HLOOKUP(U$4,cpte_CN!$H$4:$BD$253,245,FALSE)+HLOOKUP(U$4,CN!$H$4:$BD$253,13,FALSE)-HLOOKUP(U$4,CN!$H$4:$BD$253,245,FALSE),0)</f>
        <v>0</v>
      </c>
      <c r="V10" s="362">
        <f>IFERROR(HLOOKUP(V$4,cpte_CN!$H$4:$BD$253,13,FALSE)-HLOOKUP(V$4,cpte_CN!$H$4:$BD$253,245,FALSE)+HLOOKUP(V$4,CN!$H$4:$BD$253,13,FALSE)-HLOOKUP(V$4,CN!$H$4:$BD$253,245,FALSE),0)</f>
        <v>0</v>
      </c>
      <c r="W10" s="362">
        <f>IFERROR(HLOOKUP(W$4,cpte_CN!$H$4:$BD$253,13,FALSE)-HLOOKUP(W$4,cpte_CN!$H$4:$BD$253,245,FALSE)+HLOOKUP(W$4,CN!$H$4:$BD$253,13,FALSE)-HLOOKUP(W$4,CN!$H$4:$BD$253,245,FALSE),0)</f>
        <v>0</v>
      </c>
      <c r="X10" s="362">
        <f>IFERROR(HLOOKUP(X$4,cpte_CN!$H$4:$BD$253,13,FALSE)-HLOOKUP(X$4,cpte_CN!$H$4:$BD$253,245,FALSE)+HLOOKUP(X$4,CN!$H$4:$BD$253,13,FALSE)-HLOOKUP(X$4,CN!$H$4:$BD$253,245,FALSE),0)</f>
        <v>0</v>
      </c>
      <c r="Y10" s="362">
        <f>IFERROR(HLOOKUP(Y$4,cpte_CN!$H$4:$BD$253,13,FALSE)-HLOOKUP(Y$4,cpte_CN!$H$4:$BD$253,245,FALSE)+HLOOKUP(Y$4,CN!$H$4:$BD$253,13,FALSE)-HLOOKUP(Y$4,CN!$H$4:$BD$253,245,FALSE),0)</f>
        <v>0</v>
      </c>
      <c r="Z10" s="362">
        <f>IFERROR(HLOOKUP(Z$4,cpte_CN!$H$4:$BD$253,13,FALSE)-HLOOKUP(Z$4,cpte_CN!$H$4:$BD$253,245,FALSE)+HLOOKUP(Z$4,CN!$H$4:$BD$253,13,FALSE)-HLOOKUP(Z$4,CN!$H$4:$BD$253,245,FALSE),0)</f>
        <v>0</v>
      </c>
      <c r="AA10" s="362">
        <f>IFERROR(HLOOKUP(AA$4,cpte_CN!$H$4:$BD$253,13,FALSE)-HLOOKUP(AA$4,cpte_CN!$H$4:$BD$253,245,FALSE)+HLOOKUP(AA$4,CN!$H$4:$BD$253,13,FALSE)-HLOOKUP(AA$4,CN!$H$4:$BD$253,245,FALSE),0)</f>
        <v>0</v>
      </c>
      <c r="AB10" s="362">
        <f>IFERROR(HLOOKUP(AB$4,cpte_CN!$H$4:$BD$253,13,FALSE)-HLOOKUP(AB$4,cpte_CN!$H$4:$BD$253,245,FALSE)+HLOOKUP(AB$4,CN!$H$4:$BD$253,13,FALSE)-HLOOKUP(AB$4,CN!$H$4:$BD$253,245,FALSE),0)</f>
        <v>0</v>
      </c>
      <c r="AC10" s="362">
        <f>IFERROR(HLOOKUP(AC$4,cpte_CN!$H$4:$BD$253,13,FALSE)-HLOOKUP(AC$4,cpte_CN!$H$4:$BD$253,245,FALSE)+HLOOKUP(AC$4,CN!$H$4:$BD$253,13,FALSE)-HLOOKUP(AC$4,CN!$H$4:$BD$253,245,FALSE),0)</f>
        <v>0</v>
      </c>
      <c r="AD10" s="362">
        <f>IFERROR(HLOOKUP(AD$4,cpte_CN!$H$4:$BD$253,13,FALSE)-HLOOKUP(AD$4,cpte_CN!$H$4:$BD$253,245,FALSE)+HLOOKUP(AD$4,CN!$H$4:$BD$253,13,FALSE)-HLOOKUP(AD$4,CN!$H$4:$BD$253,245,FALSE),0)</f>
        <v>0</v>
      </c>
      <c r="AE10" s="290"/>
      <c r="AF10" s="290"/>
      <c r="AG10" s="362">
        <f>IFERROR(HLOOKUP(AG$4,cpte_CN!$H$4:$BD$253,13,FALSE)-HLOOKUP(AG$4,cpte_CN!$H$4:$BD$253,245,FALSE)+HLOOKUP(AG$4,CN!$H$4:$BD$253,13,FALSE)-HLOOKUP(AG$4,CN!$H$4:$BD$253,245,FALSE),0)</f>
        <v>0</v>
      </c>
      <c r="AH10" s="362">
        <f>IFERROR(HLOOKUP(AH$4,cpte_CN!$H$4:$BD$253,13,FALSE)-HLOOKUP(AH$4,cpte_CN!$H$4:$BD$253,245,FALSE)+HLOOKUP(AH$4,CN!$H$4:$BD$253,13,FALSE)-HLOOKUP(AH$4,CN!$H$4:$BD$253,245,FALSE),0)</f>
        <v>0</v>
      </c>
      <c r="AI10" s="362">
        <f>IFERROR(HLOOKUP(AI$4,cpte_CN!$H$4:$BD$253,13,FALSE)-HLOOKUP(AI$4,cpte_CN!$H$4:$BD$253,245,FALSE)+HLOOKUP(AI$4,CN!$H$4:$BD$253,13,FALSE)-HLOOKUP(AI$4,CN!$H$4:$BD$253,245,FALSE),0)</f>
        <v>0</v>
      </c>
      <c r="AJ10" s="362">
        <f>IFERROR(HLOOKUP(AJ$4,cpte_CN!$H$4:$BD$253,13,FALSE)-HLOOKUP(AJ$4,cpte_CN!$H$4:$BD$253,245,FALSE)+HLOOKUP(AJ$4,CN!$H$4:$BD$253,13,FALSE)-HLOOKUP(AJ$4,CN!$H$4:$BD$253,245,FALSE),0)</f>
        <v>0</v>
      </c>
      <c r="AK10" s="362">
        <f>IFERROR(HLOOKUP(AK$4,cpte_CN!$H$4:$BD$253,13,FALSE)-HLOOKUP(AK$4,cpte_CN!$H$4:$BD$253,245,FALSE)+HLOOKUP(AK$4,CN!$H$4:$BD$253,13,FALSE)-HLOOKUP(AK$4,CN!$H$4:$BD$253,245,FALSE),0)</f>
        <v>0</v>
      </c>
      <c r="AL10" s="362">
        <f>IFERROR(HLOOKUP(AL$4,cpte_CN!$H$4:$BD$253,13,FALSE)-HLOOKUP(AL$4,cpte_CN!$H$4:$BD$253,245,FALSE)+HLOOKUP(AL$4,CN!$H$4:$BD$253,13,FALSE)-HLOOKUP(AL$4,CN!$H$4:$BD$253,245,FALSE),0)</f>
        <v>0</v>
      </c>
      <c r="AM10" s="362">
        <f>IFERROR(HLOOKUP(AM$4,cpte_CN!$H$4:$BD$253,13,FALSE)-HLOOKUP(AM$4,cpte_CN!$H$4:$BD$253,245,FALSE)+HLOOKUP(AM$4,CN!$H$4:$BD$253,13,FALSE)-HLOOKUP(AM$4,CN!$H$4:$BD$253,245,FALSE),0)</f>
        <v>0</v>
      </c>
      <c r="AN10" s="362">
        <f>IFERROR(HLOOKUP(AN$4,cpte_CN!$H$4:$BD$253,13,FALSE)-HLOOKUP(AN$4,cpte_CN!$H$4:$BD$253,245,FALSE)+HLOOKUP(AN$4,CN!$H$4:$BD$253,13,FALSE)-HLOOKUP(AN$4,CN!$H$4:$BD$253,245,FALSE),0)</f>
        <v>0</v>
      </c>
      <c r="AO10" s="362">
        <f>IFERROR(HLOOKUP(AO$4,cpte_CN!$H$4:$BD$253,13,FALSE)-HLOOKUP(AO$4,cpte_CN!$H$4:$BD$253,245,FALSE)+HLOOKUP(AO$4,CN!$H$4:$BD$253,13,FALSE)-HLOOKUP(AO$4,CN!$H$4:$BD$253,245,FALSE),0)</f>
        <v>0</v>
      </c>
      <c r="AP10" s="362">
        <f>IFERROR(HLOOKUP(AP$4,cpte_CN!$H$4:$BD$253,13,FALSE)-HLOOKUP(AP$4,cpte_CN!$H$4:$BD$253,245,FALSE)+HLOOKUP(AP$4,CN!$H$4:$BD$253,13,FALSE)-HLOOKUP(AP$4,CN!$H$4:$BD$253,245,FALSE),0)</f>
        <v>0</v>
      </c>
      <c r="AQ10" s="362">
        <f>IFERROR(HLOOKUP(AQ$4,cpte_CN!$H$4:$BD$253,13,FALSE)-HLOOKUP(AQ$4,cpte_CN!$H$4:$BD$253,245,FALSE)+HLOOKUP(AQ$4,CN!$H$4:$BD$253,13,FALSE)-HLOOKUP(AQ$4,CN!$H$4:$BD$253,245,FALSE),0)</f>
        <v>0</v>
      </c>
      <c r="AR10" s="362">
        <f>IFERROR(HLOOKUP(AR$4,cpte_CN!$H$4:$BD$253,13,FALSE)-HLOOKUP(AR$4,cpte_CN!$H$4:$BD$253,245,FALSE)+HLOOKUP(AR$4,CN!$H$4:$BD$253,13,FALSE)-HLOOKUP(AR$4,CN!$H$4:$BD$253,245,FALSE),0)</f>
        <v>0</v>
      </c>
      <c r="AS10" s="362">
        <f>IFERROR(HLOOKUP(AS$4,cpte_CN!$H$4:$BD$253,13,FALSE)-HLOOKUP(AS$4,cpte_CN!$H$4:$BD$253,245,FALSE)+HLOOKUP(AS$4,CN!$H$4:$BD$253,13,FALSE)-HLOOKUP(AS$4,CN!$H$4:$BD$253,245,FALSE),0)</f>
        <v>0</v>
      </c>
      <c r="AT10" s="362">
        <f>IFERROR(HLOOKUP(AT$4,cpte_CN!$H$4:$BD$253,13,FALSE)-HLOOKUP(AT$4,cpte_CN!$H$4:$BD$253,245,FALSE)+HLOOKUP(AT$4,CN!$H$4:$BD$253,13,FALSE)-HLOOKUP(AT$4,CN!$H$4:$BD$253,245,FALSE),0)</f>
        <v>0</v>
      </c>
      <c r="AU10" s="362">
        <f>IFERROR(HLOOKUP(AU$4,cpte_CN!$H$4:$BD$253,13,FALSE)-HLOOKUP(AU$4,cpte_CN!$H$4:$BD$253,245,FALSE)+HLOOKUP(AU$4,CN!$H$4:$BD$253,13,FALSE)-HLOOKUP(AU$4,CN!$H$4:$BD$253,245,FALSE),0)</f>
        <v>0</v>
      </c>
      <c r="AV10" s="362">
        <f>IFERROR(HLOOKUP(AV$4,cpte_CN!$H$4:$BD$253,13,FALSE)-HLOOKUP(AV$4,cpte_CN!$H$4:$BD$253,245,FALSE)+HLOOKUP(AV$4,CN!$H$4:$BD$253,13,FALSE)-HLOOKUP(AV$4,CN!$H$4:$BD$253,245,FALSE),0)</f>
        <v>0</v>
      </c>
      <c r="AW10" s="362">
        <f>IFERROR(HLOOKUP(AW$4,cpte_CN!$H$4:$BD$253,13,FALSE)-HLOOKUP(AW$4,cpte_CN!$H$4:$BD$253,245,FALSE)+HLOOKUP(AW$4,CN!$H$4:$BD$253,13,FALSE)-HLOOKUP(AW$4,CN!$H$4:$BD$253,245,FALSE),0)</f>
        <v>0</v>
      </c>
      <c r="AX10" s="362">
        <f>IFERROR(HLOOKUP(AX$4,cpte_CN!$H$4:$BD$253,13,FALSE)-HLOOKUP(AX$4,cpte_CN!$H$4:$BD$253,245,FALSE)+HLOOKUP(AX$4,CN!$H$4:$BD$253,13,FALSE)-HLOOKUP(AX$4,CN!$H$4:$BD$253,245,FALSE),0)</f>
        <v>0</v>
      </c>
      <c r="AY10" s="362">
        <f>IFERROR(HLOOKUP(AY$4,cpte_CN!$H$4:$BD$253,13,FALSE)-HLOOKUP(AY$4,cpte_CN!$H$4:$BD$253,245,FALSE)+HLOOKUP(AY$4,CN!$H$4:$BD$253,13,FALSE)-HLOOKUP(AY$4,CN!$H$4:$BD$253,245,FALSE),0)</f>
        <v>0</v>
      </c>
      <c r="AZ10" s="362">
        <f>IFERROR(HLOOKUP(AZ$4,cpte_CN!$H$4:$BD$253,13,FALSE)-HLOOKUP(AZ$4,cpte_CN!$H$4:$BD$253,245,FALSE)+HLOOKUP(AZ$4,CN!$H$4:$BD$253,13,FALSE)-HLOOKUP(AZ$4,CN!$H$4:$BD$253,245,FALSE),0)</f>
        <v>0</v>
      </c>
      <c r="BA10" s="362">
        <f>IFERROR(HLOOKUP(BA$4,cpte_CN!$H$4:$BD$253,13,FALSE)-HLOOKUP(BA$4,cpte_CN!$H$4:$BD$253,245,FALSE)+HLOOKUP(BA$4,CN!$H$4:$BD$253,13,FALSE)-HLOOKUP(BA$4,CN!$H$4:$BD$253,245,FALSE),0)</f>
        <v>0</v>
      </c>
    </row>
    <row r="11" spans="1:53" s="15" customFormat="1" ht="30" customHeight="1" x14ac:dyDescent="0.25">
      <c r="A11" s="583"/>
      <c r="B11" s="363"/>
      <c r="C11" s="364" t="s">
        <v>1558</v>
      </c>
      <c r="D11" s="365">
        <f t="shared" si="0"/>
        <v>0</v>
      </c>
      <c r="E11" s="366" t="str">
        <f>IF(AND(E$7=0,ROUND(E$10,1)=0),"non concerné",IF(AND(E$7=0,ROUND(E$10,1)&gt;0),"Il manque les ETP",IF(AND(E$7&gt;0,ROUND(E$10,1)=0),"Il manque les charges",IF((ROUND(E$10,1)&lt;0),"Charges négatives!",IF(AND(E$7&gt;0,E$10&gt;0),E$10/(E$7))))))</f>
        <v>non concerné</v>
      </c>
      <c r="F11" s="366" t="str">
        <f t="shared" ref="F11:BA11" si="3">IF(AND(F$7=0,ROUND(F$10,1)=0),"non concerné",IF(AND(F$7=0,ROUND(F$10,1)&gt;0),"Il manque les ETP",IF(AND(F$7&gt;0,ROUND(F$10,1)=0),"Il manque les charges",IF((ROUND(F$10,1)&lt;0),"Charges négatives!",IF(AND(F$7&gt;0,F$10&gt;0),F$10/(F$7))))))</f>
        <v>non concerné</v>
      </c>
      <c r="G11" s="366" t="str">
        <f t="shared" si="3"/>
        <v>non concerné</v>
      </c>
      <c r="H11" s="366" t="str">
        <f t="shared" si="3"/>
        <v>non concerné</v>
      </c>
      <c r="I11" s="366" t="str">
        <f t="shared" si="3"/>
        <v>non concerné</v>
      </c>
      <c r="J11" s="366" t="str">
        <f t="shared" si="3"/>
        <v>non concerné</v>
      </c>
      <c r="K11" s="366" t="str">
        <f t="shared" si="3"/>
        <v>non concerné</v>
      </c>
      <c r="L11" s="366" t="str">
        <f t="shared" si="3"/>
        <v>non concerné</v>
      </c>
      <c r="M11" s="366" t="str">
        <f t="shared" si="3"/>
        <v>non concerné</v>
      </c>
      <c r="N11" s="366" t="str">
        <f t="shared" si="3"/>
        <v>non concerné</v>
      </c>
      <c r="O11" s="366" t="str">
        <f t="shared" si="3"/>
        <v>non concerné</v>
      </c>
      <c r="P11" s="366" t="str">
        <f t="shared" si="3"/>
        <v>non concerné</v>
      </c>
      <c r="Q11" s="366" t="str">
        <f t="shared" si="3"/>
        <v>non concerné</v>
      </c>
      <c r="R11" s="366" t="str">
        <f t="shared" si="3"/>
        <v>non concerné</v>
      </c>
      <c r="S11" s="366" t="str">
        <f t="shared" si="3"/>
        <v>non concerné</v>
      </c>
      <c r="T11" s="366" t="str">
        <f t="shared" si="3"/>
        <v>non concerné</v>
      </c>
      <c r="U11" s="366" t="str">
        <f t="shared" si="3"/>
        <v>non concerné</v>
      </c>
      <c r="V11" s="366" t="str">
        <f t="shared" si="3"/>
        <v>non concerné</v>
      </c>
      <c r="W11" s="366" t="str">
        <f t="shared" si="3"/>
        <v>non concerné</v>
      </c>
      <c r="X11" s="366" t="str">
        <f t="shared" si="3"/>
        <v>non concerné</v>
      </c>
      <c r="Y11" s="366" t="str">
        <f t="shared" si="3"/>
        <v>non concerné</v>
      </c>
      <c r="Z11" s="366" t="str">
        <f t="shared" si="3"/>
        <v>non concerné</v>
      </c>
      <c r="AA11" s="366" t="str">
        <f t="shared" si="3"/>
        <v>non concerné</v>
      </c>
      <c r="AB11" s="366" t="str">
        <f t="shared" si="3"/>
        <v>non concerné</v>
      </c>
      <c r="AC11" s="366" t="str">
        <f t="shared" si="3"/>
        <v>non concerné</v>
      </c>
      <c r="AD11" s="366" t="str">
        <f t="shared" si="3"/>
        <v>non concerné</v>
      </c>
      <c r="AE11" s="290"/>
      <c r="AF11" s="290"/>
      <c r="AG11" s="366" t="str">
        <f t="shared" si="3"/>
        <v>non concerné</v>
      </c>
      <c r="AH11" s="366" t="str">
        <f t="shared" si="3"/>
        <v>non concerné</v>
      </c>
      <c r="AI11" s="366" t="str">
        <f t="shared" si="3"/>
        <v>non concerné</v>
      </c>
      <c r="AJ11" s="366" t="str">
        <f t="shared" si="3"/>
        <v>non concerné</v>
      </c>
      <c r="AK11" s="366" t="str">
        <f t="shared" si="3"/>
        <v>non concerné</v>
      </c>
      <c r="AL11" s="366" t="str">
        <f t="shared" si="3"/>
        <v>non concerné</v>
      </c>
      <c r="AM11" s="366" t="str">
        <f t="shared" si="3"/>
        <v>non concerné</v>
      </c>
      <c r="AN11" s="366" t="str">
        <f t="shared" si="3"/>
        <v>non concerné</v>
      </c>
      <c r="AO11" s="366" t="str">
        <f t="shared" si="3"/>
        <v>non concerné</v>
      </c>
      <c r="AP11" s="366" t="str">
        <f t="shared" si="3"/>
        <v>non concerné</v>
      </c>
      <c r="AQ11" s="366" t="str">
        <f t="shared" si="3"/>
        <v>non concerné</v>
      </c>
      <c r="AR11" s="366" t="str">
        <f t="shared" si="3"/>
        <v>non concerné</v>
      </c>
      <c r="AS11" s="366" t="str">
        <f t="shared" si="3"/>
        <v>non concerné</v>
      </c>
      <c r="AT11" s="366" t="str">
        <f t="shared" si="3"/>
        <v>non concerné</v>
      </c>
      <c r="AU11" s="366" t="str">
        <f t="shared" si="3"/>
        <v>non concerné</v>
      </c>
      <c r="AV11" s="366" t="str">
        <f t="shared" si="3"/>
        <v>non concerné</v>
      </c>
      <c r="AW11" s="366" t="str">
        <f t="shared" si="3"/>
        <v>non concerné</v>
      </c>
      <c r="AX11" s="366" t="str">
        <f t="shared" si="3"/>
        <v>non concerné</v>
      </c>
      <c r="AY11" s="366" t="str">
        <f t="shared" si="3"/>
        <v>non concerné</v>
      </c>
      <c r="AZ11" s="366" t="str">
        <f t="shared" si="3"/>
        <v>non concerné</v>
      </c>
      <c r="BA11" s="366" t="str">
        <f t="shared" si="3"/>
        <v>non concerné</v>
      </c>
    </row>
    <row r="12" spans="1:53" s="15" customFormat="1" ht="30" customHeight="1" x14ac:dyDescent="0.25">
      <c r="A12" s="583"/>
      <c r="B12" s="354"/>
      <c r="C12" s="360" t="s">
        <v>1574</v>
      </c>
      <c r="D12" s="368">
        <f t="shared" si="0"/>
        <v>0</v>
      </c>
      <c r="E12" s="362">
        <f>IFERROR(HLOOKUP(E$4,cpte_CN!$H$4:$BD$253,14,FALSE)-HLOOKUP(E$4,cpte_CN!$H$4:$BD$253,246,FALSE)+HLOOKUP(E$4,CN!$H$4:$BD$253,14,FALSE)-HLOOKUP(E$4,CN!$H$4:$BD$253,246,FALSE),0)</f>
        <v>0</v>
      </c>
      <c r="F12" s="362">
        <f>IFERROR(HLOOKUP(F$4,cpte_CN!$H$4:$BD$253,14,FALSE)-HLOOKUP(F$4,cpte_CN!$H$4:$BD$253,246,FALSE)+HLOOKUP(F$4,CN!$H$4:$BD$253,14,FALSE)-HLOOKUP(F$4,CN!$H$4:$BD$253,246,FALSE),0)</f>
        <v>0</v>
      </c>
      <c r="G12" s="362">
        <f>IFERROR(HLOOKUP(G$4,cpte_CN!$H$4:$BD$253,14,FALSE)-HLOOKUP(G$4,cpte_CN!$H$4:$BD$253,246,FALSE)+HLOOKUP(G$4,CN!$H$4:$BD$253,14,FALSE)-HLOOKUP(G$4,CN!$H$4:$BD$253,246,FALSE),0)</f>
        <v>0</v>
      </c>
      <c r="H12" s="362">
        <f>IFERROR(HLOOKUP(H$4,cpte_CN!$H$4:$BD$253,14,FALSE)-HLOOKUP(H$4,cpte_CN!$H$4:$BD$253,246,FALSE)+HLOOKUP(H$4,CN!$H$4:$BD$253,14,FALSE)-HLOOKUP(H$4,CN!$H$4:$BD$253,246,FALSE),0)</f>
        <v>0</v>
      </c>
      <c r="I12" s="362">
        <f>IFERROR(HLOOKUP(I$4,cpte_CN!$H$4:$BD$253,14,FALSE)-HLOOKUP(I$4,cpte_CN!$H$4:$BD$253,246,FALSE)+HLOOKUP(I$4,CN!$H$4:$BD$253,14,FALSE)-HLOOKUP(I$4,CN!$H$4:$BD$253,246,FALSE),0)</f>
        <v>0</v>
      </c>
      <c r="J12" s="362">
        <f>IFERROR(HLOOKUP(J$4,cpte_CN!$H$4:$BD$253,14,FALSE)-HLOOKUP(J$4,cpte_CN!$H$4:$BD$253,246,FALSE)+HLOOKUP(J$4,CN!$H$4:$BD$253,14,FALSE)-HLOOKUP(J$4,CN!$H$4:$BD$253,246,FALSE),0)</f>
        <v>0</v>
      </c>
      <c r="K12" s="362">
        <f>IFERROR(HLOOKUP(K$4,cpte_CN!$H$4:$BD$253,14,FALSE)-HLOOKUP(K$4,cpte_CN!$H$4:$BD$253,246,FALSE)+HLOOKUP(K$4,CN!$H$4:$BD$253,14,FALSE)-HLOOKUP(K$4,CN!$H$4:$BD$253,246,FALSE),0)</f>
        <v>0</v>
      </c>
      <c r="L12" s="362">
        <f>IFERROR(HLOOKUP(L$4,cpte_CN!$H$4:$BD$253,14,FALSE)-HLOOKUP(L$4,cpte_CN!$H$4:$BD$253,246,FALSE)+HLOOKUP(L$4,CN!$H$4:$BD$253,14,FALSE)-HLOOKUP(L$4,CN!$H$4:$BD$253,246,FALSE),0)</f>
        <v>0</v>
      </c>
      <c r="M12" s="362">
        <f>IFERROR(HLOOKUP(M$4,cpte_CN!$H$4:$BD$253,14,FALSE)-HLOOKUP(M$4,cpte_CN!$H$4:$BD$253,246,FALSE)+HLOOKUP(M$4,CN!$H$4:$BD$253,14,FALSE)-HLOOKUP(M$4,CN!$H$4:$BD$253,246,FALSE),0)</f>
        <v>0</v>
      </c>
      <c r="N12" s="362">
        <f>IFERROR(HLOOKUP(N$4,cpte_CN!$H$4:$BD$253,14,FALSE)-HLOOKUP(N$4,cpte_CN!$H$4:$BD$253,246,FALSE)+HLOOKUP(N$4,CN!$H$4:$BD$253,14,FALSE)-HLOOKUP(N$4,CN!$H$4:$BD$253,246,FALSE),0)</f>
        <v>0</v>
      </c>
      <c r="O12" s="362">
        <f>IFERROR(HLOOKUP(O$4,cpte_CN!$H$4:$BD$253,14,FALSE)-HLOOKUP(O$4,cpte_CN!$H$4:$BD$253,246,FALSE)+HLOOKUP(O$4,CN!$H$4:$BD$253,14,FALSE)-HLOOKUP(O$4,CN!$H$4:$BD$253,246,FALSE),0)</f>
        <v>0</v>
      </c>
      <c r="P12" s="362">
        <f>IFERROR(HLOOKUP(P$4,cpte_CN!$H$4:$BD$253,14,FALSE)-HLOOKUP(P$4,cpte_CN!$H$4:$BD$253,246,FALSE)+HLOOKUP(P$4,CN!$H$4:$BD$253,14,FALSE)-HLOOKUP(P$4,CN!$H$4:$BD$253,246,FALSE),0)</f>
        <v>0</v>
      </c>
      <c r="Q12" s="362">
        <f>IFERROR(HLOOKUP(Q$4,cpte_CN!$H$4:$BD$253,14,FALSE)-HLOOKUP(Q$4,cpte_CN!$H$4:$BD$253,246,FALSE)+HLOOKUP(Q$4,CN!$H$4:$BD$253,14,FALSE)-HLOOKUP(Q$4,CN!$H$4:$BD$253,246,FALSE),0)</f>
        <v>0</v>
      </c>
      <c r="R12" s="362">
        <f>IFERROR(HLOOKUP(R$4,cpte_CN!$H$4:$BD$253,14,FALSE)-HLOOKUP(R$4,cpte_CN!$H$4:$BD$253,246,FALSE)+HLOOKUP(R$4,CN!$H$4:$BD$253,14,FALSE)-HLOOKUP(R$4,CN!$H$4:$BD$253,246,FALSE),0)</f>
        <v>0</v>
      </c>
      <c r="S12" s="362">
        <f>IFERROR(HLOOKUP(S$4,cpte_CN!$H$4:$BD$253,14,FALSE)-HLOOKUP(S$4,cpte_CN!$H$4:$BD$253,246,FALSE)+HLOOKUP(S$4,CN!$H$4:$BD$253,14,FALSE)-HLOOKUP(S$4,CN!$H$4:$BD$253,246,FALSE),0)</f>
        <v>0</v>
      </c>
      <c r="T12" s="362">
        <f>IFERROR(HLOOKUP(T$4,cpte_CN!$H$4:$BD$253,14,FALSE)-HLOOKUP(T$4,cpte_CN!$H$4:$BD$253,246,FALSE)+HLOOKUP(T$4,CN!$H$4:$BD$253,14,FALSE)-HLOOKUP(T$4,CN!$H$4:$BD$253,246,FALSE),0)</f>
        <v>0</v>
      </c>
      <c r="U12" s="362">
        <f>IFERROR(HLOOKUP(U$4,cpte_CN!$H$4:$BD$253,14,FALSE)-HLOOKUP(U$4,cpte_CN!$H$4:$BD$253,246,FALSE)+HLOOKUP(U$4,CN!$H$4:$BD$253,14,FALSE)-HLOOKUP(U$4,CN!$H$4:$BD$253,246,FALSE),0)</f>
        <v>0</v>
      </c>
      <c r="V12" s="362">
        <f>IFERROR(HLOOKUP(V$4,cpte_CN!$H$4:$BD$253,14,FALSE)-HLOOKUP(V$4,cpte_CN!$H$4:$BD$253,246,FALSE)+HLOOKUP(V$4,CN!$H$4:$BD$253,14,FALSE)-HLOOKUP(V$4,CN!$H$4:$BD$253,246,FALSE),0)</f>
        <v>0</v>
      </c>
      <c r="W12" s="362">
        <f>IFERROR(HLOOKUP(W$4,cpte_CN!$H$4:$BD$253,14,FALSE)-HLOOKUP(W$4,cpte_CN!$H$4:$BD$253,246,FALSE)+HLOOKUP(W$4,CN!$H$4:$BD$253,14,FALSE)-HLOOKUP(W$4,CN!$H$4:$BD$253,246,FALSE),0)</f>
        <v>0</v>
      </c>
      <c r="X12" s="362">
        <f>IFERROR(HLOOKUP(X$4,cpte_CN!$H$4:$BD$253,14,FALSE)-HLOOKUP(X$4,cpte_CN!$H$4:$BD$253,246,FALSE)+HLOOKUP(X$4,CN!$H$4:$BD$253,14,FALSE)-HLOOKUP(X$4,CN!$H$4:$BD$253,246,FALSE),0)</f>
        <v>0</v>
      </c>
      <c r="Y12" s="362">
        <f>IFERROR(HLOOKUP(Y$4,cpte_CN!$H$4:$BD$253,14,FALSE)-HLOOKUP(Y$4,cpte_CN!$H$4:$BD$253,246,FALSE)+HLOOKUP(Y$4,CN!$H$4:$BD$253,14,FALSE)-HLOOKUP(Y$4,CN!$H$4:$BD$253,246,FALSE),0)</f>
        <v>0</v>
      </c>
      <c r="Z12" s="362">
        <f>IFERROR(HLOOKUP(Z$4,cpte_CN!$H$4:$BD$253,14,FALSE)-HLOOKUP(Z$4,cpte_CN!$H$4:$BD$253,246,FALSE)+HLOOKUP(Z$4,CN!$H$4:$BD$253,14,FALSE)-HLOOKUP(Z$4,CN!$H$4:$BD$253,246,FALSE),0)</f>
        <v>0</v>
      </c>
      <c r="AA12" s="362">
        <f>IFERROR(HLOOKUP(AA$4,cpte_CN!$H$4:$BD$253,14,FALSE)-HLOOKUP(AA$4,cpte_CN!$H$4:$BD$253,246,FALSE)+HLOOKUP(AA$4,CN!$H$4:$BD$253,14,FALSE)-HLOOKUP(AA$4,CN!$H$4:$BD$253,246,FALSE),0)</f>
        <v>0</v>
      </c>
      <c r="AB12" s="362">
        <f>IFERROR(HLOOKUP(AB$4,cpte_CN!$H$4:$BD$253,14,FALSE)-HLOOKUP(AB$4,cpte_CN!$H$4:$BD$253,246,FALSE)+HLOOKUP(AB$4,CN!$H$4:$BD$253,14,FALSE)-HLOOKUP(AB$4,CN!$H$4:$BD$253,246,FALSE),0)</f>
        <v>0</v>
      </c>
      <c r="AC12" s="362">
        <f>IFERROR(HLOOKUP(AC$4,cpte_CN!$H$4:$BD$253,14,FALSE)-HLOOKUP(AC$4,cpte_CN!$H$4:$BD$253,246,FALSE)+HLOOKUP(AC$4,CN!$H$4:$BD$253,14,FALSE)-HLOOKUP(AC$4,CN!$H$4:$BD$253,246,FALSE),0)</f>
        <v>0</v>
      </c>
      <c r="AD12" s="362">
        <f>IFERROR(HLOOKUP(AD$4,cpte_CN!$H$4:$BD$253,14,FALSE)-HLOOKUP(AD$4,cpte_CN!$H$4:$BD$253,246,FALSE)+HLOOKUP(AD$4,CN!$H$4:$BD$253,14,FALSE)-HLOOKUP(AD$4,CN!$H$4:$BD$253,246,FALSE),0)</f>
        <v>0</v>
      </c>
      <c r="AE12" s="290"/>
      <c r="AF12" s="290"/>
      <c r="AG12" s="362">
        <f>IFERROR(HLOOKUP(AG$4,cpte_CN!$H$4:$BD$253,14,FALSE)-HLOOKUP(AG$4,cpte_CN!$H$4:$BD$253,246,FALSE)+HLOOKUP(AG$4,CN!$H$4:$BD$253,14,FALSE)-HLOOKUP(AG$4,CN!$H$4:$BD$253,246,FALSE),0)</f>
        <v>0</v>
      </c>
      <c r="AH12" s="362">
        <f>IFERROR(HLOOKUP(AH$4,cpte_CN!$H$4:$BD$253,14,FALSE)-HLOOKUP(AH$4,cpte_CN!$H$4:$BD$253,246,FALSE)+HLOOKUP(AH$4,CN!$H$4:$BD$253,14,FALSE)-HLOOKUP(AH$4,CN!$H$4:$BD$253,246,FALSE),0)</f>
        <v>0</v>
      </c>
      <c r="AI12" s="362">
        <f>IFERROR(HLOOKUP(AI$4,cpte_CN!$H$4:$BD$253,14,FALSE)-HLOOKUP(AI$4,cpte_CN!$H$4:$BD$253,246,FALSE)+HLOOKUP(AI$4,CN!$H$4:$BD$253,14,FALSE)-HLOOKUP(AI$4,CN!$H$4:$BD$253,246,FALSE),0)</f>
        <v>0</v>
      </c>
      <c r="AJ12" s="362">
        <f>IFERROR(HLOOKUP(AJ$4,cpte_CN!$H$4:$BD$253,14,FALSE)-HLOOKUP(AJ$4,cpte_CN!$H$4:$BD$253,246,FALSE)+HLOOKUP(AJ$4,CN!$H$4:$BD$253,14,FALSE)-HLOOKUP(AJ$4,CN!$H$4:$BD$253,246,FALSE),0)</f>
        <v>0</v>
      </c>
      <c r="AK12" s="362">
        <f>IFERROR(HLOOKUP(AK$4,cpte_CN!$H$4:$BD$253,14,FALSE)-HLOOKUP(AK$4,cpte_CN!$H$4:$BD$253,246,FALSE)+HLOOKUP(AK$4,CN!$H$4:$BD$253,14,FALSE)-HLOOKUP(AK$4,CN!$H$4:$BD$253,246,FALSE),0)</f>
        <v>0</v>
      </c>
      <c r="AL12" s="362">
        <f>IFERROR(HLOOKUP(AL$4,cpte_CN!$H$4:$BD$253,14,FALSE)-HLOOKUP(AL$4,cpte_CN!$H$4:$BD$253,246,FALSE)+HLOOKUP(AL$4,CN!$H$4:$BD$253,14,FALSE)-HLOOKUP(AL$4,CN!$H$4:$BD$253,246,FALSE),0)</f>
        <v>0</v>
      </c>
      <c r="AM12" s="362">
        <f>IFERROR(HLOOKUP(AM$4,cpte_CN!$H$4:$BD$253,14,FALSE)-HLOOKUP(AM$4,cpte_CN!$H$4:$BD$253,246,FALSE)+HLOOKUP(AM$4,CN!$H$4:$BD$253,14,FALSE)-HLOOKUP(AM$4,CN!$H$4:$BD$253,246,FALSE),0)</f>
        <v>0</v>
      </c>
      <c r="AN12" s="362">
        <f>IFERROR(HLOOKUP(AN$4,cpte_CN!$H$4:$BD$253,14,FALSE)-HLOOKUP(AN$4,cpte_CN!$H$4:$BD$253,246,FALSE)+HLOOKUP(AN$4,CN!$H$4:$BD$253,14,FALSE)-HLOOKUP(AN$4,CN!$H$4:$BD$253,246,FALSE),0)</f>
        <v>0</v>
      </c>
      <c r="AO12" s="362">
        <f>IFERROR(HLOOKUP(AO$4,cpte_CN!$H$4:$BD$253,14,FALSE)-HLOOKUP(AO$4,cpte_CN!$H$4:$BD$253,246,FALSE)+HLOOKUP(AO$4,CN!$H$4:$BD$253,14,FALSE)-HLOOKUP(AO$4,CN!$H$4:$BD$253,246,FALSE),0)</f>
        <v>0</v>
      </c>
      <c r="AP12" s="362">
        <f>IFERROR(HLOOKUP(AP$4,cpte_CN!$H$4:$BD$253,14,FALSE)-HLOOKUP(AP$4,cpte_CN!$H$4:$BD$253,246,FALSE)+HLOOKUP(AP$4,CN!$H$4:$BD$253,14,FALSE)-HLOOKUP(AP$4,CN!$H$4:$BD$253,246,FALSE),0)</f>
        <v>0</v>
      </c>
      <c r="AQ12" s="362">
        <f>IFERROR(HLOOKUP(AQ$4,cpte_CN!$H$4:$BD$253,14,FALSE)-HLOOKUP(AQ$4,cpte_CN!$H$4:$BD$253,246,FALSE)+HLOOKUP(AQ$4,CN!$H$4:$BD$253,14,FALSE)-HLOOKUP(AQ$4,CN!$H$4:$BD$253,246,FALSE),0)</f>
        <v>0</v>
      </c>
      <c r="AR12" s="362">
        <f>IFERROR(HLOOKUP(AR$4,cpte_CN!$H$4:$BD$253,14,FALSE)-HLOOKUP(AR$4,cpte_CN!$H$4:$BD$253,246,FALSE)+HLOOKUP(AR$4,CN!$H$4:$BD$253,14,FALSE)-HLOOKUP(AR$4,CN!$H$4:$BD$253,246,FALSE),0)</f>
        <v>0</v>
      </c>
      <c r="AS12" s="362">
        <f>IFERROR(HLOOKUP(AS$4,cpte_CN!$H$4:$BD$253,14,FALSE)-HLOOKUP(AS$4,cpte_CN!$H$4:$BD$253,246,FALSE)+HLOOKUP(AS$4,CN!$H$4:$BD$253,14,FALSE)-HLOOKUP(AS$4,CN!$H$4:$BD$253,246,FALSE),0)</f>
        <v>0</v>
      </c>
      <c r="AT12" s="362">
        <f>IFERROR(HLOOKUP(AT$4,cpte_CN!$H$4:$BD$253,14,FALSE)-HLOOKUP(AT$4,cpte_CN!$H$4:$BD$253,246,FALSE)+HLOOKUP(AT$4,CN!$H$4:$BD$253,14,FALSE)-HLOOKUP(AT$4,CN!$H$4:$BD$253,246,FALSE),0)</f>
        <v>0</v>
      </c>
      <c r="AU12" s="362">
        <f>IFERROR(HLOOKUP(AU$4,cpte_CN!$H$4:$BD$253,14,FALSE)-HLOOKUP(AU$4,cpte_CN!$H$4:$BD$253,246,FALSE)+HLOOKUP(AU$4,CN!$H$4:$BD$253,14,FALSE)-HLOOKUP(AU$4,CN!$H$4:$BD$253,246,FALSE),0)</f>
        <v>0</v>
      </c>
      <c r="AV12" s="362">
        <f>IFERROR(HLOOKUP(AV$4,cpte_CN!$H$4:$BD$253,14,FALSE)-HLOOKUP(AV$4,cpte_CN!$H$4:$BD$253,246,FALSE)+HLOOKUP(AV$4,CN!$H$4:$BD$253,14,FALSE)-HLOOKUP(AV$4,CN!$H$4:$BD$253,246,FALSE),0)</f>
        <v>0</v>
      </c>
      <c r="AW12" s="362">
        <f>IFERROR(HLOOKUP(AW$4,cpte_CN!$H$4:$BD$253,14,FALSE)-HLOOKUP(AW$4,cpte_CN!$H$4:$BD$253,246,FALSE)+HLOOKUP(AW$4,CN!$H$4:$BD$253,14,FALSE)-HLOOKUP(AW$4,CN!$H$4:$BD$253,246,FALSE),0)</f>
        <v>0</v>
      </c>
      <c r="AX12" s="362">
        <f>IFERROR(HLOOKUP(AX$4,cpte_CN!$H$4:$BD$253,14,FALSE)-HLOOKUP(AX$4,cpte_CN!$H$4:$BD$253,246,FALSE)+HLOOKUP(AX$4,CN!$H$4:$BD$253,14,FALSE)-HLOOKUP(AX$4,CN!$H$4:$BD$253,246,FALSE),0)</f>
        <v>0</v>
      </c>
      <c r="AY12" s="362">
        <f>IFERROR(HLOOKUP(AY$4,cpte_CN!$H$4:$BD$253,14,FALSE)-HLOOKUP(AY$4,cpte_CN!$H$4:$BD$253,246,FALSE)+HLOOKUP(AY$4,CN!$H$4:$BD$253,14,FALSE)-HLOOKUP(AY$4,CN!$H$4:$BD$253,246,FALSE),0)</f>
        <v>0</v>
      </c>
      <c r="AZ12" s="362">
        <f>IFERROR(HLOOKUP(AZ$4,cpte_CN!$H$4:$BD$253,14,FALSE)-HLOOKUP(AZ$4,cpte_CN!$H$4:$BD$253,246,FALSE)+HLOOKUP(AZ$4,CN!$H$4:$BD$253,14,FALSE)-HLOOKUP(AZ$4,CN!$H$4:$BD$253,246,FALSE),0)</f>
        <v>0</v>
      </c>
      <c r="BA12" s="362">
        <f>IFERROR(HLOOKUP(BA$4,cpte_CN!$H$4:$BD$253,14,FALSE)-HLOOKUP(BA$4,cpte_CN!$H$4:$BD$253,246,FALSE)+HLOOKUP(BA$4,CN!$H$4:$BD$253,14,FALSE)-HLOOKUP(BA$4,CN!$H$4:$BD$253,246,FALSE),0)</f>
        <v>0</v>
      </c>
    </row>
    <row r="13" spans="1:53" s="15" customFormat="1" ht="30" customHeight="1" x14ac:dyDescent="0.25">
      <c r="A13" s="583"/>
      <c r="B13" s="363"/>
      <c r="C13" s="364" t="s">
        <v>1559</v>
      </c>
      <c r="D13" s="365">
        <f t="shared" si="0"/>
        <v>0</v>
      </c>
      <c r="E13" s="366" t="str">
        <f>IF(AND(E$8=0,ROUND(E$12,1)=0),"non concerné",IF(AND(E$8=0,ROUND(E$12,1)&gt;0),"Il manque les ETP",IF(ROUND(E$12,1)&lt;0,"Charges négatives!",IF(AND(E$8&gt;0,ROUND(E$12,1)=0),"Il manque les charges",IF(AND(E$8&gt;0,E$12&gt;0),E$12/(E$8))))))</f>
        <v>non concerné</v>
      </c>
      <c r="F13" s="366" t="str">
        <f t="shared" ref="F13:AD13" si="4">IF(AND(F$8=0,ROUND(F$12,1)=0),"non concerné",IF(AND(F$8=0,ROUND(F$12,1)&gt;0),"Il manque les ETP",IF(ROUND(F$12,1)&lt;0,"Charges négatives!",IF(AND(F$8&gt;0,ROUND(F$12,1)=0),"Il manque les charges",IF(AND(F$8&gt;0,F$12&gt;0),F$12/(F$8))))))</f>
        <v>non concerné</v>
      </c>
      <c r="G13" s="366" t="str">
        <f t="shared" si="4"/>
        <v>non concerné</v>
      </c>
      <c r="H13" s="366" t="str">
        <f t="shared" si="4"/>
        <v>non concerné</v>
      </c>
      <c r="I13" s="366" t="str">
        <f t="shared" si="4"/>
        <v>non concerné</v>
      </c>
      <c r="J13" s="366" t="str">
        <f t="shared" si="4"/>
        <v>non concerné</v>
      </c>
      <c r="K13" s="366" t="str">
        <f t="shared" si="4"/>
        <v>non concerné</v>
      </c>
      <c r="L13" s="366" t="str">
        <f t="shared" si="4"/>
        <v>non concerné</v>
      </c>
      <c r="M13" s="366" t="str">
        <f t="shared" si="4"/>
        <v>non concerné</v>
      </c>
      <c r="N13" s="366" t="str">
        <f t="shared" si="4"/>
        <v>non concerné</v>
      </c>
      <c r="O13" s="366" t="str">
        <f t="shared" si="4"/>
        <v>non concerné</v>
      </c>
      <c r="P13" s="366" t="str">
        <f t="shared" si="4"/>
        <v>non concerné</v>
      </c>
      <c r="Q13" s="366" t="str">
        <f t="shared" si="4"/>
        <v>non concerné</v>
      </c>
      <c r="R13" s="366" t="str">
        <f t="shared" si="4"/>
        <v>non concerné</v>
      </c>
      <c r="S13" s="366" t="str">
        <f t="shared" si="4"/>
        <v>non concerné</v>
      </c>
      <c r="T13" s="366" t="str">
        <f t="shared" si="4"/>
        <v>non concerné</v>
      </c>
      <c r="U13" s="366" t="str">
        <f t="shared" si="4"/>
        <v>non concerné</v>
      </c>
      <c r="V13" s="366" t="str">
        <f t="shared" si="4"/>
        <v>non concerné</v>
      </c>
      <c r="W13" s="366" t="str">
        <f t="shared" si="4"/>
        <v>non concerné</v>
      </c>
      <c r="X13" s="366" t="str">
        <f t="shared" si="4"/>
        <v>non concerné</v>
      </c>
      <c r="Y13" s="366" t="str">
        <f t="shared" si="4"/>
        <v>non concerné</v>
      </c>
      <c r="Z13" s="366" t="str">
        <f t="shared" si="4"/>
        <v>non concerné</v>
      </c>
      <c r="AA13" s="366" t="str">
        <f t="shared" si="4"/>
        <v>non concerné</v>
      </c>
      <c r="AB13" s="366" t="str">
        <f t="shared" si="4"/>
        <v>non concerné</v>
      </c>
      <c r="AC13" s="366" t="str">
        <f t="shared" si="4"/>
        <v>non concerné</v>
      </c>
      <c r="AD13" s="366" t="str">
        <f t="shared" si="4"/>
        <v>non concerné</v>
      </c>
      <c r="AE13" s="290"/>
      <c r="AF13" s="290"/>
      <c r="AG13" s="366" t="str">
        <f>IF(AND(AG$8=0,ROUND(AG$12,1)=0),"non concerné",IF(AND(AG$8=0,ROUND(AG$12,1)&gt;0),"Il manque les ETP",IF(ROUND(AG$12,1)&lt;0,"Charges négatives!",IF(AND(AG$8&gt;0,ROUND(AG$12,1)=0),"Il manque les charges",IF(AND(AG$8&gt;0,AG$12&gt;0),AG$12/(AG$8))))))</f>
        <v>non concerné</v>
      </c>
      <c r="AH13" s="366" t="str">
        <f t="shared" ref="AH13:BA13" si="5">IF(AND(AH$8=0,ROUND(AH$12,1)=0),"non concerné",IF(AND(AH$8=0,ROUND(AH$12,1)&gt;0),"Il manque les ETP",IF(ROUND(AH$12,1)&lt;0,"Charges négatives!",IF(AND(AH$8&gt;0,ROUND(AH$12,1)=0),"Il manque les charges",IF(AND(AH$8&gt;0,AH$12&gt;0),AH$12/(AH$8))))))</f>
        <v>non concerné</v>
      </c>
      <c r="AI13" s="366" t="str">
        <f t="shared" si="5"/>
        <v>non concerné</v>
      </c>
      <c r="AJ13" s="366" t="str">
        <f t="shared" si="5"/>
        <v>non concerné</v>
      </c>
      <c r="AK13" s="366" t="str">
        <f t="shared" si="5"/>
        <v>non concerné</v>
      </c>
      <c r="AL13" s="366" t="str">
        <f t="shared" si="5"/>
        <v>non concerné</v>
      </c>
      <c r="AM13" s="366" t="str">
        <f t="shared" si="5"/>
        <v>non concerné</v>
      </c>
      <c r="AN13" s="366" t="str">
        <f t="shared" si="5"/>
        <v>non concerné</v>
      </c>
      <c r="AO13" s="366" t="str">
        <f t="shared" si="5"/>
        <v>non concerné</v>
      </c>
      <c r="AP13" s="366" t="str">
        <f t="shared" si="5"/>
        <v>non concerné</v>
      </c>
      <c r="AQ13" s="366" t="str">
        <f t="shared" si="5"/>
        <v>non concerné</v>
      </c>
      <c r="AR13" s="366" t="str">
        <f t="shared" si="5"/>
        <v>non concerné</v>
      </c>
      <c r="AS13" s="366" t="str">
        <f t="shared" si="5"/>
        <v>non concerné</v>
      </c>
      <c r="AT13" s="366" t="str">
        <f t="shared" si="5"/>
        <v>non concerné</v>
      </c>
      <c r="AU13" s="366" t="str">
        <f t="shared" si="5"/>
        <v>non concerné</v>
      </c>
      <c r="AV13" s="366" t="str">
        <f t="shared" si="5"/>
        <v>non concerné</v>
      </c>
      <c r="AW13" s="366" t="str">
        <f t="shared" si="5"/>
        <v>non concerné</v>
      </c>
      <c r="AX13" s="366" t="str">
        <f t="shared" si="5"/>
        <v>non concerné</v>
      </c>
      <c r="AY13" s="366" t="str">
        <f t="shared" si="5"/>
        <v>non concerné</v>
      </c>
      <c r="AZ13" s="366" t="str">
        <f t="shared" si="5"/>
        <v>non concerné</v>
      </c>
      <c r="BA13" s="366" t="str">
        <f t="shared" si="5"/>
        <v>non concerné</v>
      </c>
    </row>
    <row r="14" spans="1:53" ht="15" customHeight="1" x14ac:dyDescent="0.2">
      <c r="A14" s="158"/>
      <c r="B14" s="159"/>
      <c r="C14" s="160"/>
      <c r="D14" s="513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3"/>
      <c r="AH14" s="163"/>
      <c r="AI14" s="162"/>
      <c r="AJ14" s="163"/>
      <c r="AK14" s="163"/>
      <c r="AL14" s="163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</row>
    <row r="15" spans="1:53" s="15" customFormat="1" ht="22.5" customHeight="1" x14ac:dyDescent="0.25">
      <c r="A15" s="584" t="s">
        <v>1480</v>
      </c>
      <c r="B15" s="369" t="s">
        <v>667</v>
      </c>
      <c r="C15" s="360" t="s">
        <v>564</v>
      </c>
      <c r="D15" s="356">
        <f t="shared" si="0"/>
        <v>0</v>
      </c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290"/>
      <c r="AF15" s="290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</row>
    <row r="16" spans="1:53" s="15" customFormat="1" ht="22.5" customHeight="1" x14ac:dyDescent="0.25">
      <c r="A16" s="584"/>
      <c r="B16" s="369" t="s">
        <v>704</v>
      </c>
      <c r="C16" s="370" t="s">
        <v>565</v>
      </c>
      <c r="D16" s="356">
        <f t="shared" si="0"/>
        <v>0</v>
      </c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290"/>
      <c r="AF16" s="290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</row>
    <row r="17" spans="1:54" s="57" customFormat="1" ht="22.5" customHeight="1" x14ac:dyDescent="0.25">
      <c r="A17" s="584"/>
      <c r="B17" s="369" t="s">
        <v>669</v>
      </c>
      <c r="C17" s="370" t="s">
        <v>1489</v>
      </c>
      <c r="D17" s="356">
        <f t="shared" si="0"/>
        <v>0</v>
      </c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290"/>
      <c r="AF17" s="290"/>
      <c r="AG17" s="372"/>
      <c r="AH17" s="372"/>
      <c r="AI17" s="371"/>
      <c r="AJ17" s="372"/>
      <c r="AK17" s="372"/>
      <c r="AL17" s="372"/>
      <c r="AM17" s="371"/>
      <c r="AN17" s="371"/>
      <c r="AO17" s="371"/>
      <c r="AP17" s="371"/>
      <c r="AQ17" s="371"/>
      <c r="AR17" s="371"/>
      <c r="AS17" s="371"/>
      <c r="AT17" s="371"/>
      <c r="AU17" s="371"/>
      <c r="AV17" s="371"/>
      <c r="AW17" s="371"/>
      <c r="AX17" s="371"/>
      <c r="AY17" s="371"/>
      <c r="AZ17" s="371"/>
      <c r="BA17" s="371"/>
    </row>
    <row r="18" spans="1:54" s="15" customFormat="1" ht="22.5" customHeight="1" x14ac:dyDescent="0.25">
      <c r="A18" s="584"/>
      <c r="B18" s="369" t="s">
        <v>668</v>
      </c>
      <c r="C18" s="370" t="s">
        <v>566</v>
      </c>
      <c r="D18" s="356">
        <f t="shared" si="0"/>
        <v>0</v>
      </c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290"/>
      <c r="AF18" s="290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</row>
    <row r="19" spans="1:54" s="15" customFormat="1" ht="22.5" customHeight="1" x14ac:dyDescent="0.25">
      <c r="A19" s="584"/>
      <c r="B19" s="369" t="s">
        <v>753</v>
      </c>
      <c r="C19" s="370" t="s">
        <v>567</v>
      </c>
      <c r="D19" s="356">
        <f t="shared" si="0"/>
        <v>0</v>
      </c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290"/>
      <c r="AF19" s="290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</row>
    <row r="20" spans="1:54" s="15" customFormat="1" ht="22.5" customHeight="1" x14ac:dyDescent="0.25">
      <c r="A20" s="584"/>
      <c r="B20" s="369" t="s">
        <v>670</v>
      </c>
      <c r="C20" s="370" t="s">
        <v>568</v>
      </c>
      <c r="D20" s="356">
        <f t="shared" si="0"/>
        <v>0</v>
      </c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290"/>
      <c r="AF20" s="290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</row>
    <row r="21" spans="1:54" s="15" customFormat="1" ht="22.5" customHeight="1" x14ac:dyDescent="0.25">
      <c r="A21" s="584"/>
      <c r="B21" s="369" t="s">
        <v>671</v>
      </c>
      <c r="C21" s="360" t="s">
        <v>569</v>
      </c>
      <c r="D21" s="356">
        <f t="shared" si="0"/>
        <v>0</v>
      </c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290"/>
      <c r="AF21" s="290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</row>
    <row r="22" spans="1:54" s="15" customFormat="1" ht="22.5" customHeight="1" x14ac:dyDescent="0.25">
      <c r="A22" s="584"/>
      <c r="B22" s="369"/>
      <c r="C22" s="358" t="s">
        <v>1481</v>
      </c>
      <c r="D22" s="356">
        <f t="shared" si="0"/>
        <v>0</v>
      </c>
      <c r="E22" s="359">
        <f>SUM(E15:E21)</f>
        <v>0</v>
      </c>
      <c r="F22" s="359">
        <f t="shared" ref="F22:AD22" si="6">SUM(F15:F21)</f>
        <v>0</v>
      </c>
      <c r="G22" s="359">
        <f t="shared" si="6"/>
        <v>0</v>
      </c>
      <c r="H22" s="359">
        <f t="shared" si="6"/>
        <v>0</v>
      </c>
      <c r="I22" s="359">
        <f t="shared" si="6"/>
        <v>0</v>
      </c>
      <c r="J22" s="359">
        <f t="shared" si="6"/>
        <v>0</v>
      </c>
      <c r="K22" s="359">
        <f t="shared" si="6"/>
        <v>0</v>
      </c>
      <c r="L22" s="359">
        <f t="shared" si="6"/>
        <v>0</v>
      </c>
      <c r="M22" s="359">
        <f t="shared" si="6"/>
        <v>0</v>
      </c>
      <c r="N22" s="359">
        <f t="shared" si="6"/>
        <v>0</v>
      </c>
      <c r="O22" s="359">
        <f t="shared" si="6"/>
        <v>0</v>
      </c>
      <c r="P22" s="359">
        <f t="shared" si="6"/>
        <v>0</v>
      </c>
      <c r="Q22" s="359">
        <f t="shared" si="6"/>
        <v>0</v>
      </c>
      <c r="R22" s="359">
        <f t="shared" si="6"/>
        <v>0</v>
      </c>
      <c r="S22" s="359">
        <f t="shared" si="6"/>
        <v>0</v>
      </c>
      <c r="T22" s="359">
        <f t="shared" si="6"/>
        <v>0</v>
      </c>
      <c r="U22" s="359">
        <f t="shared" si="6"/>
        <v>0</v>
      </c>
      <c r="V22" s="359">
        <f t="shared" si="6"/>
        <v>0</v>
      </c>
      <c r="W22" s="359">
        <f t="shared" si="6"/>
        <v>0</v>
      </c>
      <c r="X22" s="359">
        <f t="shared" si="6"/>
        <v>0</v>
      </c>
      <c r="Y22" s="359">
        <f t="shared" si="6"/>
        <v>0</v>
      </c>
      <c r="Z22" s="359">
        <f t="shared" si="6"/>
        <v>0</v>
      </c>
      <c r="AA22" s="359">
        <f t="shared" si="6"/>
        <v>0</v>
      </c>
      <c r="AB22" s="359">
        <f t="shared" si="6"/>
        <v>0</v>
      </c>
      <c r="AC22" s="359">
        <f t="shared" si="6"/>
        <v>0</v>
      </c>
      <c r="AD22" s="359">
        <f t="shared" si="6"/>
        <v>0</v>
      </c>
      <c r="AE22" s="290"/>
      <c r="AF22" s="290"/>
      <c r="AG22" s="359">
        <f t="shared" ref="AG22" si="7">SUM(AG15:AG21)</f>
        <v>0</v>
      </c>
      <c r="AH22" s="359">
        <f t="shared" ref="AH22" si="8">SUM(AH15:AH21)</f>
        <v>0</v>
      </c>
      <c r="AI22" s="359">
        <f t="shared" ref="AI22" si="9">SUM(AI15:AI21)</f>
        <v>0</v>
      </c>
      <c r="AJ22" s="359">
        <f t="shared" ref="AJ22" si="10">SUM(AJ15:AJ21)</f>
        <v>0</v>
      </c>
      <c r="AK22" s="359">
        <f t="shared" ref="AK22" si="11">SUM(AK15:AK21)</f>
        <v>0</v>
      </c>
      <c r="AL22" s="359">
        <f t="shared" ref="AL22" si="12">SUM(AL15:AL21)</f>
        <v>0</v>
      </c>
      <c r="AM22" s="359">
        <f t="shared" ref="AM22" si="13">SUM(AM15:AM21)</f>
        <v>0</v>
      </c>
      <c r="AN22" s="359">
        <f t="shared" ref="AN22" si="14">SUM(AN15:AN21)</f>
        <v>0</v>
      </c>
      <c r="AO22" s="359">
        <f t="shared" ref="AO22" si="15">SUM(AO15:AO21)</f>
        <v>0</v>
      </c>
      <c r="AP22" s="359">
        <f t="shared" ref="AP22" si="16">SUM(AP15:AP21)</f>
        <v>0</v>
      </c>
      <c r="AQ22" s="359">
        <f t="shared" ref="AQ22" si="17">SUM(AQ15:AQ21)</f>
        <v>0</v>
      </c>
      <c r="AR22" s="359">
        <f t="shared" ref="AR22" si="18">SUM(AR15:AR21)</f>
        <v>0</v>
      </c>
      <c r="AS22" s="359">
        <f t="shared" ref="AS22" si="19">SUM(AS15:AS21)</f>
        <v>0</v>
      </c>
      <c r="AT22" s="359">
        <f t="shared" ref="AT22" si="20">SUM(AT15:AT21)</f>
        <v>0</v>
      </c>
      <c r="AU22" s="359">
        <f t="shared" ref="AU22" si="21">SUM(AU15:AU21)</f>
        <v>0</v>
      </c>
      <c r="AV22" s="359">
        <f t="shared" ref="AV22" si="22">SUM(AV15:AV21)</f>
        <v>0</v>
      </c>
      <c r="AW22" s="359">
        <f t="shared" ref="AW22" si="23">SUM(AW15:AW21)</f>
        <v>0</v>
      </c>
      <c r="AX22" s="359">
        <f t="shared" ref="AX22" si="24">SUM(AX15:AX21)</f>
        <v>0</v>
      </c>
      <c r="AY22" s="359">
        <f t="shared" ref="AY22" si="25">SUM(AY15:AY21)</f>
        <v>0</v>
      </c>
      <c r="AZ22" s="359">
        <f t="shared" ref="AZ22" si="26">SUM(AZ15:AZ21)</f>
        <v>0</v>
      </c>
      <c r="BA22" s="359">
        <f t="shared" ref="BA22" si="27">SUM(BA15:BA21)</f>
        <v>0</v>
      </c>
    </row>
    <row r="23" spans="1:54" s="15" customFormat="1" ht="11.25" customHeight="1" x14ac:dyDescent="0.25">
      <c r="A23" s="584"/>
      <c r="B23" s="369" t="s">
        <v>663</v>
      </c>
      <c r="C23" s="373" t="s">
        <v>570</v>
      </c>
      <c r="D23" s="356">
        <f t="shared" si="0"/>
        <v>0</v>
      </c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290"/>
      <c r="AF23" s="290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</row>
    <row r="24" spans="1:54" s="15" customFormat="1" ht="24" x14ac:dyDescent="0.25">
      <c r="A24" s="584"/>
      <c r="B24" s="369" t="s">
        <v>705</v>
      </c>
      <c r="C24" s="374" t="s">
        <v>572</v>
      </c>
      <c r="D24" s="356">
        <f t="shared" si="0"/>
        <v>0</v>
      </c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290"/>
      <c r="AF24" s="290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371"/>
      <c r="AW24" s="371"/>
      <c r="AX24" s="371"/>
      <c r="AY24" s="371"/>
      <c r="AZ24" s="371"/>
      <c r="BA24" s="371"/>
    </row>
    <row r="25" spans="1:54" s="15" customFormat="1" ht="11.25" customHeight="1" x14ac:dyDescent="0.25">
      <c r="A25" s="584"/>
      <c r="B25" s="369" t="s">
        <v>672</v>
      </c>
      <c r="C25" s="373" t="s">
        <v>571</v>
      </c>
      <c r="D25" s="356">
        <f t="shared" si="0"/>
        <v>0</v>
      </c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290"/>
      <c r="AF25" s="290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371"/>
      <c r="AW25" s="371"/>
      <c r="AX25" s="371"/>
      <c r="AY25" s="371"/>
      <c r="AZ25" s="371"/>
      <c r="BA25" s="371"/>
    </row>
    <row r="26" spans="1:54" s="15" customFormat="1" ht="30" customHeight="1" x14ac:dyDescent="0.25">
      <c r="A26" s="584" t="s">
        <v>1390</v>
      </c>
      <c r="B26" s="369"/>
      <c r="C26" s="360" t="s">
        <v>1575</v>
      </c>
      <c r="D26" s="368">
        <f t="shared" si="0"/>
        <v>0</v>
      </c>
      <c r="E26" s="362">
        <f>IFERROR(HLOOKUP(E$4,cpte_CN!$H$4:$BD$253,18,FALSE)-HLOOKUP(E$4,cpte_CN!$H$4:$BD$253,247,FALSE)+HLOOKUP(E$4,CN!$H$4:$BD$253,18,FALSE)-HLOOKUP(E$4,CN!$H$4:$BD$253,247,FALSE),0)</f>
        <v>0</v>
      </c>
      <c r="F26" s="362">
        <f>IFERROR(HLOOKUP(F$4,cpte_CN!$H$4:$BD$253,18,FALSE)-HLOOKUP(F$4,cpte_CN!$H$4:$BD$253,247,FALSE)+HLOOKUP(F$4,CN!$H$4:$BD$253,18,FALSE)-HLOOKUP(F$4,CN!$H$4:$BD$253,247,FALSE),0)</f>
        <v>0</v>
      </c>
      <c r="G26" s="362">
        <f>IFERROR(HLOOKUP(G$4,cpte_CN!$H$4:$BD$253,18,FALSE)-HLOOKUP(G$4,cpte_CN!$H$4:$BD$253,247,FALSE)+HLOOKUP(G$4,CN!$H$4:$BD$253,18,FALSE)-HLOOKUP(G$4,CN!$H$4:$BD$253,247,FALSE),0)</f>
        <v>0</v>
      </c>
      <c r="H26" s="362">
        <f>IFERROR(HLOOKUP(H$4,cpte_CN!$H$4:$BD$253,18,FALSE)-HLOOKUP(H$4,cpte_CN!$H$4:$BD$253,247,FALSE)+HLOOKUP(H$4,CN!$H$4:$BD$253,18,FALSE)-HLOOKUP(H$4,CN!$H$4:$BD$253,247,FALSE),0)</f>
        <v>0</v>
      </c>
      <c r="I26" s="362">
        <f>IFERROR(HLOOKUP(I$4,cpte_CN!$H$4:$BD$253,18,FALSE)-HLOOKUP(I$4,cpte_CN!$H$4:$BD$253,247,FALSE)+HLOOKUP(I$4,CN!$H$4:$BD$253,18,FALSE)-HLOOKUP(I$4,CN!$H$4:$BD$253,247,FALSE),0)</f>
        <v>0</v>
      </c>
      <c r="J26" s="362">
        <f>IFERROR(HLOOKUP(J$4,cpte_CN!$H$4:$BD$253,18,FALSE)-HLOOKUP(J$4,cpte_CN!$H$4:$BD$253,247,FALSE)+HLOOKUP(J$4,CN!$H$4:$BD$253,18,FALSE)-HLOOKUP(J$4,CN!$H$4:$BD$253,247,FALSE),0)</f>
        <v>0</v>
      </c>
      <c r="K26" s="362">
        <f>IFERROR(HLOOKUP(K$4,cpte_CN!$H$4:$BD$253,18,FALSE)-HLOOKUP(K$4,cpte_CN!$H$4:$BD$253,247,FALSE)+HLOOKUP(K$4,CN!$H$4:$BD$253,18,FALSE)-HLOOKUP(K$4,CN!$H$4:$BD$253,247,FALSE),0)</f>
        <v>0</v>
      </c>
      <c r="L26" s="362">
        <f>IFERROR(HLOOKUP(L$4,cpte_CN!$H$4:$BD$253,18,FALSE)-HLOOKUP(L$4,cpte_CN!$H$4:$BD$253,247,FALSE)+HLOOKUP(L$4,CN!$H$4:$BD$253,18,FALSE)-HLOOKUP(L$4,CN!$H$4:$BD$253,247,FALSE),0)</f>
        <v>0</v>
      </c>
      <c r="M26" s="362">
        <f>IFERROR(HLOOKUP(M$4,cpte_CN!$H$4:$BD$253,18,FALSE)-HLOOKUP(M$4,cpte_CN!$H$4:$BD$253,247,FALSE)+HLOOKUP(M$4,CN!$H$4:$BD$253,18,FALSE)-HLOOKUP(M$4,CN!$H$4:$BD$253,247,FALSE),0)</f>
        <v>0</v>
      </c>
      <c r="N26" s="362">
        <f>IFERROR(HLOOKUP(N$4,cpte_CN!$H$4:$BD$253,18,FALSE)-HLOOKUP(N$4,cpte_CN!$H$4:$BD$253,247,FALSE)+HLOOKUP(N$4,CN!$H$4:$BD$253,18,FALSE)-HLOOKUP(N$4,CN!$H$4:$BD$253,247,FALSE),0)</f>
        <v>0</v>
      </c>
      <c r="O26" s="362">
        <f>IFERROR(HLOOKUP(O$4,cpte_CN!$H$4:$BD$253,18,FALSE)-HLOOKUP(O$4,cpte_CN!$H$4:$BD$253,247,FALSE)+HLOOKUP(O$4,CN!$H$4:$BD$253,18,FALSE)-HLOOKUP(O$4,CN!$H$4:$BD$253,247,FALSE),0)</f>
        <v>0</v>
      </c>
      <c r="P26" s="362">
        <f>IFERROR(HLOOKUP(P$4,cpte_CN!$H$4:$BD$253,18,FALSE)-HLOOKUP(P$4,cpte_CN!$H$4:$BD$253,247,FALSE)+HLOOKUP(P$4,CN!$H$4:$BD$253,18,FALSE)-HLOOKUP(P$4,CN!$H$4:$BD$253,247,FALSE),0)</f>
        <v>0</v>
      </c>
      <c r="Q26" s="362">
        <f>IFERROR(HLOOKUP(Q$4,cpte_CN!$H$4:$BD$253,18,FALSE)-HLOOKUP(Q$4,cpte_CN!$H$4:$BD$253,247,FALSE)+HLOOKUP(Q$4,CN!$H$4:$BD$253,18,FALSE)-HLOOKUP(Q$4,CN!$H$4:$BD$253,247,FALSE),0)</f>
        <v>0</v>
      </c>
      <c r="R26" s="362">
        <f>IFERROR(HLOOKUP(R$4,cpte_CN!$H$4:$BD$253,18,FALSE)-HLOOKUP(R$4,cpte_CN!$H$4:$BD$253,247,FALSE)+HLOOKUP(R$4,CN!$H$4:$BD$253,18,FALSE)-HLOOKUP(R$4,CN!$H$4:$BD$253,247,FALSE),0)</f>
        <v>0</v>
      </c>
      <c r="S26" s="362">
        <f>IFERROR(HLOOKUP(S$4,cpte_CN!$H$4:$BD$253,18,FALSE)-HLOOKUP(S$4,cpte_CN!$H$4:$BD$253,247,FALSE)+HLOOKUP(S$4,CN!$H$4:$BD$253,18,FALSE)-HLOOKUP(S$4,CN!$H$4:$BD$253,247,FALSE),0)</f>
        <v>0</v>
      </c>
      <c r="T26" s="362">
        <f>IFERROR(HLOOKUP(T$4,cpte_CN!$H$4:$BD$253,18,FALSE)-HLOOKUP(T$4,cpte_CN!$H$4:$BD$253,247,FALSE)+HLOOKUP(T$4,CN!$H$4:$BD$253,18,FALSE)-HLOOKUP(T$4,CN!$H$4:$BD$253,247,FALSE),0)</f>
        <v>0</v>
      </c>
      <c r="U26" s="362">
        <f>IFERROR(HLOOKUP(U$4,cpte_CN!$H$4:$BD$253,18,FALSE)-HLOOKUP(U$4,cpte_CN!$H$4:$BD$253,247,FALSE)+HLOOKUP(U$4,CN!$H$4:$BD$253,18,FALSE)-HLOOKUP(U$4,CN!$H$4:$BD$253,247,FALSE),0)</f>
        <v>0</v>
      </c>
      <c r="V26" s="362">
        <f>IFERROR(HLOOKUP(V$4,cpte_CN!$H$4:$BD$253,18,FALSE)-HLOOKUP(V$4,cpte_CN!$H$4:$BD$253,247,FALSE)+HLOOKUP(V$4,CN!$H$4:$BD$253,18,FALSE)-HLOOKUP(V$4,CN!$H$4:$BD$253,247,FALSE),0)</f>
        <v>0</v>
      </c>
      <c r="W26" s="362">
        <f>IFERROR(HLOOKUP(W$4,cpte_CN!$H$4:$BD$253,18,FALSE)-HLOOKUP(W$4,cpte_CN!$H$4:$BD$253,247,FALSE)+HLOOKUP(W$4,CN!$H$4:$BD$253,18,FALSE)-HLOOKUP(W$4,CN!$H$4:$BD$253,247,FALSE),0)</f>
        <v>0</v>
      </c>
      <c r="X26" s="362">
        <f>IFERROR(HLOOKUP(X$4,cpte_CN!$H$4:$BD$253,18,FALSE)-HLOOKUP(X$4,cpte_CN!$H$4:$BD$253,247,FALSE)+HLOOKUP(X$4,CN!$H$4:$BD$253,18,FALSE)-HLOOKUP(X$4,CN!$H$4:$BD$253,247,FALSE),0)</f>
        <v>0</v>
      </c>
      <c r="Y26" s="362">
        <f>IFERROR(HLOOKUP(Y$4,cpte_CN!$H$4:$BD$253,18,FALSE)-HLOOKUP(Y$4,cpte_CN!$H$4:$BD$253,247,FALSE)+HLOOKUP(Y$4,CN!$H$4:$BD$253,18,FALSE)-HLOOKUP(Y$4,CN!$H$4:$BD$253,247,FALSE),0)</f>
        <v>0</v>
      </c>
      <c r="Z26" s="362">
        <f>IFERROR(HLOOKUP(Z$4,cpte_CN!$H$4:$BD$253,18,FALSE)-HLOOKUP(Z$4,cpte_CN!$H$4:$BD$253,247,FALSE)+HLOOKUP(Z$4,CN!$H$4:$BD$253,18,FALSE)-HLOOKUP(Z$4,CN!$H$4:$BD$253,247,FALSE),0)</f>
        <v>0</v>
      </c>
      <c r="AA26" s="362">
        <f>IFERROR(HLOOKUP(AA$4,cpte_CN!$H$4:$BD$253,18,FALSE)-HLOOKUP(AA$4,cpte_CN!$H$4:$BD$253,247,FALSE)+HLOOKUP(AA$4,CN!$H$4:$BD$253,18,FALSE)-HLOOKUP(AA$4,CN!$H$4:$BD$253,247,FALSE),0)</f>
        <v>0</v>
      </c>
      <c r="AB26" s="362">
        <f>IFERROR(HLOOKUP(AB$4,cpte_CN!$H$4:$BD$253,18,FALSE)-HLOOKUP(AB$4,cpte_CN!$H$4:$BD$253,247,FALSE)+HLOOKUP(AB$4,CN!$H$4:$BD$253,18,FALSE)-HLOOKUP(AB$4,CN!$H$4:$BD$253,247,FALSE),0)</f>
        <v>0</v>
      </c>
      <c r="AC26" s="362">
        <f>IFERROR(HLOOKUP(AC$4,cpte_CN!$H$4:$BD$253,18,FALSE)-HLOOKUP(AC$4,cpte_CN!$H$4:$BD$253,247,FALSE)+HLOOKUP(AC$4,CN!$H$4:$BD$253,18,FALSE)-HLOOKUP(AC$4,CN!$H$4:$BD$253,247,FALSE),0)</f>
        <v>0</v>
      </c>
      <c r="AD26" s="362">
        <f>IFERROR(HLOOKUP(AD$4,cpte_CN!$H$4:$BD$253,18,FALSE)-HLOOKUP(AD$4,cpte_CN!$H$4:$BD$253,247,FALSE)+HLOOKUP(AD$4,CN!$H$4:$BD$253,18,FALSE)-HLOOKUP(AD$4,CN!$H$4:$BD$253,247,FALSE),0)</f>
        <v>0</v>
      </c>
      <c r="AE26" s="290"/>
      <c r="AF26" s="290"/>
      <c r="AG26" s="362">
        <f>IFERROR(HLOOKUP(AG$4,cpte_CN!$H$4:$BD$253,18,FALSE)-HLOOKUP(AG$4,cpte_CN!$H$4:$BD$253,247,FALSE)+HLOOKUP(AG$4,CN!$H$4:$BD$253,18,FALSE)-HLOOKUP(AG$4,CN!$H$4:$BD$253,247,FALSE),0)</f>
        <v>0</v>
      </c>
      <c r="AH26" s="362">
        <f>IFERROR(HLOOKUP(AH$4,cpte_CN!$H$4:$BD$253,18,FALSE)-HLOOKUP(AH$4,cpte_CN!$H$4:$BD$253,247,FALSE)+HLOOKUP(AH$4,CN!$H$4:$BD$253,18,FALSE)-HLOOKUP(AH$4,CN!$H$4:$BD$253,247,FALSE),0)</f>
        <v>0</v>
      </c>
      <c r="AI26" s="362">
        <f>IFERROR(HLOOKUP(AI$4,cpte_CN!$H$4:$BD$253,18,FALSE)-HLOOKUP(AI$4,cpte_CN!$H$4:$BD$253,247,FALSE)+HLOOKUP(AI$4,CN!$H$4:$BD$253,18,FALSE)-HLOOKUP(AI$4,CN!$H$4:$BD$253,247,FALSE),0)</f>
        <v>0</v>
      </c>
      <c r="AJ26" s="362">
        <f>IFERROR(HLOOKUP(AJ$4,cpte_CN!$H$4:$BD$253,18,FALSE)-HLOOKUP(AJ$4,cpte_CN!$H$4:$BD$253,247,FALSE)+HLOOKUP(AJ$4,CN!$H$4:$BD$253,18,FALSE)-HLOOKUP(AJ$4,CN!$H$4:$BD$253,247,FALSE),0)</f>
        <v>0</v>
      </c>
      <c r="AK26" s="362">
        <f>IFERROR(HLOOKUP(AK$4,cpte_CN!$H$4:$BD$253,18,FALSE)-HLOOKUP(AK$4,cpte_CN!$H$4:$BD$253,247,FALSE)+HLOOKUP(AK$4,CN!$H$4:$BD$253,18,FALSE)-HLOOKUP(AK$4,CN!$H$4:$BD$253,247,FALSE),0)</f>
        <v>0</v>
      </c>
      <c r="AL26" s="362">
        <f>IFERROR(HLOOKUP(AL$4,cpte_CN!$H$4:$BD$253,18,FALSE)-HLOOKUP(AL$4,cpte_CN!$H$4:$BD$253,247,FALSE)+HLOOKUP(AL$4,CN!$H$4:$BD$253,18,FALSE)-HLOOKUP(AL$4,CN!$H$4:$BD$253,247,FALSE),0)</f>
        <v>0</v>
      </c>
      <c r="AM26" s="362">
        <f>IFERROR(HLOOKUP(AM$4,cpte_CN!$H$4:$BD$253,18,FALSE)-HLOOKUP(AM$4,cpte_CN!$H$4:$BD$253,247,FALSE)+HLOOKUP(AM$4,CN!$H$4:$BD$253,18,FALSE)-HLOOKUP(AM$4,CN!$H$4:$BD$253,247,FALSE),0)</f>
        <v>0</v>
      </c>
      <c r="AN26" s="362">
        <f>IFERROR(HLOOKUP(AN$4,cpte_CN!$H$4:$BD$253,18,FALSE)-HLOOKUP(AN$4,cpte_CN!$H$4:$BD$253,247,FALSE)+HLOOKUP(AN$4,CN!$H$4:$BD$253,18,FALSE)-HLOOKUP(AN$4,CN!$H$4:$BD$253,247,FALSE),0)</f>
        <v>0</v>
      </c>
      <c r="AO26" s="362">
        <f>IFERROR(HLOOKUP(AO$4,cpte_CN!$H$4:$BD$253,18,FALSE)-HLOOKUP(AO$4,cpte_CN!$H$4:$BD$253,247,FALSE)+HLOOKUP(AO$4,CN!$H$4:$BD$253,18,FALSE)-HLOOKUP(AO$4,CN!$H$4:$BD$253,247,FALSE),0)</f>
        <v>0</v>
      </c>
      <c r="AP26" s="362">
        <f>IFERROR(HLOOKUP(AP$4,cpte_CN!$H$4:$BD$253,18,FALSE)-HLOOKUP(AP$4,cpte_CN!$H$4:$BD$253,247,FALSE)+HLOOKUP(AP$4,CN!$H$4:$BD$253,18,FALSE)-HLOOKUP(AP$4,CN!$H$4:$BD$253,247,FALSE),0)</f>
        <v>0</v>
      </c>
      <c r="AQ26" s="362">
        <f>IFERROR(HLOOKUP(AQ$4,cpte_CN!$H$4:$BD$253,18,FALSE)-HLOOKUP(AQ$4,cpte_CN!$H$4:$BD$253,247,FALSE)+HLOOKUP(AQ$4,CN!$H$4:$BD$253,18,FALSE)-HLOOKUP(AQ$4,CN!$H$4:$BD$253,247,FALSE),0)</f>
        <v>0</v>
      </c>
      <c r="AR26" s="362">
        <f>IFERROR(HLOOKUP(AR$4,cpte_CN!$H$4:$BD$253,18,FALSE)-HLOOKUP(AR$4,cpte_CN!$H$4:$BD$253,247,FALSE)+HLOOKUP(AR$4,CN!$H$4:$BD$253,18,FALSE)-HLOOKUP(AR$4,CN!$H$4:$BD$253,247,FALSE),0)</f>
        <v>0</v>
      </c>
      <c r="AS26" s="362">
        <f>IFERROR(HLOOKUP(AS$4,cpte_CN!$H$4:$BD$253,18,FALSE)-HLOOKUP(AS$4,cpte_CN!$H$4:$BD$253,247,FALSE)+HLOOKUP(AS$4,CN!$H$4:$BD$253,18,FALSE)-HLOOKUP(AS$4,CN!$H$4:$BD$253,247,FALSE),0)</f>
        <v>0</v>
      </c>
      <c r="AT26" s="362">
        <f>IFERROR(HLOOKUP(AT$4,cpte_CN!$H$4:$BD$253,18,FALSE)-HLOOKUP(AT$4,cpte_CN!$H$4:$BD$253,247,FALSE)+HLOOKUP(AT$4,CN!$H$4:$BD$253,18,FALSE)-HLOOKUP(AT$4,CN!$H$4:$BD$253,247,FALSE),0)</f>
        <v>0</v>
      </c>
      <c r="AU26" s="362">
        <f>IFERROR(HLOOKUP(AU$4,cpte_CN!$H$4:$BD$253,18,FALSE)-HLOOKUP(AU$4,cpte_CN!$H$4:$BD$253,247,FALSE)+HLOOKUP(AU$4,CN!$H$4:$BD$253,18,FALSE)-HLOOKUP(AU$4,CN!$H$4:$BD$253,247,FALSE),0)</f>
        <v>0</v>
      </c>
      <c r="AV26" s="362">
        <f>IFERROR(HLOOKUP(AV$4,cpte_CN!$H$4:$BD$253,18,FALSE)-HLOOKUP(AV$4,cpte_CN!$H$4:$BD$253,247,FALSE)+HLOOKUP(AV$4,CN!$H$4:$BD$253,18,FALSE)-HLOOKUP(AV$4,CN!$H$4:$BD$253,247,FALSE),0)</f>
        <v>0</v>
      </c>
      <c r="AW26" s="362">
        <f>IFERROR(HLOOKUP(AW$4,cpte_CN!$H$4:$BD$253,18,FALSE)-HLOOKUP(AW$4,cpte_CN!$H$4:$BD$253,247,FALSE)+HLOOKUP(AW$4,CN!$H$4:$BD$253,18,FALSE)-HLOOKUP(AW$4,CN!$H$4:$BD$253,247,FALSE),0)</f>
        <v>0</v>
      </c>
      <c r="AX26" s="362">
        <f>IFERROR(HLOOKUP(AX$4,cpte_CN!$H$4:$BD$253,18,FALSE)-HLOOKUP(AX$4,cpte_CN!$H$4:$BD$253,247,FALSE)+HLOOKUP(AX$4,CN!$H$4:$BD$253,18,FALSE)-HLOOKUP(AX$4,CN!$H$4:$BD$253,247,FALSE),0)</f>
        <v>0</v>
      </c>
      <c r="AY26" s="362">
        <f>IFERROR(HLOOKUP(AY$4,cpte_CN!$H$4:$BD$253,18,FALSE)-HLOOKUP(AY$4,cpte_CN!$H$4:$BD$253,247,FALSE)+HLOOKUP(AY$4,CN!$H$4:$BD$253,18,FALSE)-HLOOKUP(AY$4,CN!$H$4:$BD$253,247,FALSE),0)</f>
        <v>0</v>
      </c>
      <c r="AZ26" s="362">
        <f>IFERROR(HLOOKUP(AZ$4,cpte_CN!$H$4:$BD$253,18,FALSE)-HLOOKUP(AZ$4,cpte_CN!$H$4:$BD$253,247,FALSE)+HLOOKUP(AZ$4,CN!$H$4:$BD$253,18,FALSE)-HLOOKUP(AZ$4,CN!$H$4:$BD$253,247,FALSE),0)</f>
        <v>0</v>
      </c>
      <c r="BA26" s="362">
        <f>IFERROR(HLOOKUP(BA$4,cpte_CN!$H$4:$BD$253,18,FALSE)-HLOOKUP(BA$4,cpte_CN!$H$4:$BD$253,247,FALSE)+HLOOKUP(BA$4,CN!$H$4:$BD$253,18,FALSE)-HLOOKUP(BA$4,CN!$H$4:$BD$253,247,FALSE),0)</f>
        <v>0</v>
      </c>
    </row>
    <row r="27" spans="1:54" s="15" customFormat="1" ht="30" customHeight="1" x14ac:dyDescent="0.25">
      <c r="A27" s="584"/>
      <c r="B27" s="375"/>
      <c r="C27" s="376" t="s">
        <v>1391</v>
      </c>
      <c r="D27" s="377">
        <f t="shared" si="0"/>
        <v>0</v>
      </c>
      <c r="E27" s="378" t="str">
        <f>IF(AND(E$22=0,ROUND(E26,1)=0),"non concerné",IF(AND(E$22=0,ROUND(E26,1)&gt;0),"Il manque les ETP",IF(AND(E$22&gt;0,ROUND(E26,1)=0),"Il manque les charges",IF((ROUND(E26,1)&lt;0),"Charges négatives!",IF(AND(E$22&gt;0,E26&gt;0),E26/(E$22))))))</f>
        <v>non concerné</v>
      </c>
      <c r="F27" s="378" t="str">
        <f t="shared" ref="F27:L27" si="28">IF(AND(F$22=0,ROUND(F26,1)=0),"non concerné",IF(AND(F$22=0,ROUND(F26,1)&gt;0),"Il manque les ETP",IF(AND(F$22&gt;0,ROUND(F26,1)=0),"Il manque les charges",IF((ROUND(F26,1)&lt;0),"Charges négatives!",IF(AND(F$22&gt;0,F26&gt;0),F26/(F$22))))))</f>
        <v>non concerné</v>
      </c>
      <c r="G27" s="378" t="str">
        <f t="shared" si="28"/>
        <v>non concerné</v>
      </c>
      <c r="H27" s="378" t="str">
        <f t="shared" si="28"/>
        <v>non concerné</v>
      </c>
      <c r="I27" s="378" t="str">
        <f t="shared" si="28"/>
        <v>non concerné</v>
      </c>
      <c r="J27" s="378" t="str">
        <f t="shared" si="28"/>
        <v>non concerné</v>
      </c>
      <c r="K27" s="378" t="str">
        <f t="shared" si="28"/>
        <v>non concerné</v>
      </c>
      <c r="L27" s="378" t="str">
        <f t="shared" si="28"/>
        <v>non concerné</v>
      </c>
      <c r="M27" s="378" t="str">
        <f t="shared" ref="M27" si="29">IF(AND(M$22=0,ROUND(M26,1)=0),"non concerné",IF(AND(M$22=0,ROUND(M26,1)&gt;0),"Il manque les ETP",IF(AND(M$22&gt;0,ROUND(M26,1)=0),"Il manque les charges",IF((ROUND(M26,1)&lt;0),"Charges négatives!",IF(AND(M$22&gt;0,M26&gt;0),M26/(M$22))))))</f>
        <v>non concerné</v>
      </c>
      <c r="N27" s="378" t="str">
        <f t="shared" ref="N27" si="30">IF(AND(N$22=0,ROUND(N26,1)=0),"non concerné",IF(AND(N$22=0,ROUND(N26,1)&gt;0),"Il manque les ETP",IF(AND(N$22&gt;0,ROUND(N26,1)=0),"Il manque les charges",IF((ROUND(N26,1)&lt;0),"Charges négatives!",IF(AND(N$22&gt;0,N26&gt;0),N26/(N$22))))))</f>
        <v>non concerné</v>
      </c>
      <c r="O27" s="378" t="str">
        <f t="shared" ref="O27" si="31">IF(AND(O$22=0,ROUND(O26,1)=0),"non concerné",IF(AND(O$22=0,ROUND(O26,1)&gt;0),"Il manque les ETP",IF(AND(O$22&gt;0,ROUND(O26,1)=0),"Il manque les charges",IF((ROUND(O26,1)&lt;0),"Charges négatives!",IF(AND(O$22&gt;0,O26&gt;0),O26/(O$22))))))</f>
        <v>non concerné</v>
      </c>
      <c r="P27" s="378" t="str">
        <f t="shared" ref="P27" si="32">IF(AND(P$22=0,ROUND(P26,1)=0),"non concerné",IF(AND(P$22=0,ROUND(P26,1)&gt;0),"Il manque les ETP",IF(AND(P$22&gt;0,ROUND(P26,1)=0),"Il manque les charges",IF((ROUND(P26,1)&lt;0),"Charges négatives!",IF(AND(P$22&gt;0,P26&gt;0),P26/(P$22))))))</f>
        <v>non concerné</v>
      </c>
      <c r="Q27" s="378" t="str">
        <f t="shared" ref="Q27" si="33">IF(AND(Q$22=0,ROUND(Q26,1)=0),"non concerné",IF(AND(Q$22=0,ROUND(Q26,1)&gt;0),"Il manque les ETP",IF(AND(Q$22&gt;0,ROUND(Q26,1)=0),"Il manque les charges",IF((ROUND(Q26,1)&lt;0),"Charges négatives!",IF(AND(Q$22&gt;0,Q26&gt;0),Q26/(Q$22))))))</f>
        <v>non concerné</v>
      </c>
      <c r="R27" s="378" t="str">
        <f t="shared" ref="R27:S27" si="34">IF(AND(R$22=0,ROUND(R26,1)=0),"non concerné",IF(AND(R$22=0,ROUND(R26,1)&gt;0),"Il manque les ETP",IF(AND(R$22&gt;0,ROUND(R26,1)=0),"Il manque les charges",IF((ROUND(R26,1)&lt;0),"Charges négatives!",IF(AND(R$22&gt;0,R26&gt;0),R26/(R$22))))))</f>
        <v>non concerné</v>
      </c>
      <c r="S27" s="378" t="str">
        <f t="shared" si="34"/>
        <v>non concerné</v>
      </c>
      <c r="T27" s="378" t="str">
        <f t="shared" ref="T27" si="35">IF(AND(T$22=0,ROUND(T26,1)=0),"non concerné",IF(AND(T$22=0,ROUND(T26,1)&gt;0),"Il manque les ETP",IF(AND(T$22&gt;0,ROUND(T26,1)=0),"Il manque les charges",IF((ROUND(T26,1)&lt;0),"Charges négatives!",IF(AND(T$22&gt;0,T26&gt;0),T26/(T$22))))))</f>
        <v>non concerné</v>
      </c>
      <c r="U27" s="378" t="str">
        <f t="shared" ref="U27" si="36">IF(AND(U$22=0,ROUND(U26,1)=0),"non concerné",IF(AND(U$22=0,ROUND(U26,1)&gt;0),"Il manque les ETP",IF(AND(U$22&gt;0,ROUND(U26,1)=0),"Il manque les charges",IF((ROUND(U26,1)&lt;0),"Charges négatives!",IF(AND(U$22&gt;0,U26&gt;0),U26/(U$22))))))</f>
        <v>non concerné</v>
      </c>
      <c r="V27" s="378" t="str">
        <f t="shared" ref="V27" si="37">IF(AND(V$22=0,ROUND(V26,1)=0),"non concerné",IF(AND(V$22=0,ROUND(V26,1)&gt;0),"Il manque les ETP",IF(AND(V$22&gt;0,ROUND(V26,1)=0),"Il manque les charges",IF((ROUND(V26,1)&lt;0),"Charges négatives!",IF(AND(V$22&gt;0,V26&gt;0),V26/(V$22))))))</f>
        <v>non concerné</v>
      </c>
      <c r="W27" s="378" t="str">
        <f t="shared" ref="W27" si="38">IF(AND(W$22=0,ROUND(W26,1)=0),"non concerné",IF(AND(W$22=0,ROUND(W26,1)&gt;0),"Il manque les ETP",IF(AND(W$22&gt;0,ROUND(W26,1)=0),"Il manque les charges",IF((ROUND(W26,1)&lt;0),"Charges négatives!",IF(AND(W$22&gt;0,W26&gt;0),W26/(W$22))))))</f>
        <v>non concerné</v>
      </c>
      <c r="X27" s="378" t="str">
        <f t="shared" ref="X27" si="39">IF(AND(X$22=0,ROUND(X26,1)=0),"non concerné",IF(AND(X$22=0,ROUND(X26,1)&gt;0),"Il manque les ETP",IF(AND(X$22&gt;0,ROUND(X26,1)=0),"Il manque les charges",IF((ROUND(X26,1)&lt;0),"Charges négatives!",IF(AND(X$22&gt;0,X26&gt;0),X26/(X$22))))))</f>
        <v>non concerné</v>
      </c>
      <c r="Y27" s="378" t="str">
        <f t="shared" ref="Y27:Z27" si="40">IF(AND(Y$22=0,ROUND(Y26,1)=0),"non concerné",IF(AND(Y$22=0,ROUND(Y26,1)&gt;0),"Il manque les ETP",IF(AND(Y$22&gt;0,ROUND(Y26,1)=0),"Il manque les charges",IF((ROUND(Y26,1)&lt;0),"Charges négatives!",IF(AND(Y$22&gt;0,Y26&gt;0),Y26/(Y$22))))))</f>
        <v>non concerné</v>
      </c>
      <c r="Z27" s="378" t="str">
        <f t="shared" si="40"/>
        <v>non concerné</v>
      </c>
      <c r="AA27" s="378" t="str">
        <f t="shared" ref="AA27" si="41">IF(AND(AA$22=0,ROUND(AA26,1)=0),"non concerné",IF(AND(AA$22=0,ROUND(AA26,1)&gt;0),"Il manque les ETP",IF(AND(AA$22&gt;0,ROUND(AA26,1)=0),"Il manque les charges",IF((ROUND(AA26,1)&lt;0),"Charges négatives!",IF(AND(AA$22&gt;0,AA26&gt;0),AA26/(AA$22))))))</f>
        <v>non concerné</v>
      </c>
      <c r="AB27" s="378" t="str">
        <f t="shared" ref="AB27" si="42">IF(AND(AB$22=0,ROUND(AB26,1)=0),"non concerné",IF(AND(AB$22=0,ROUND(AB26,1)&gt;0),"Il manque les ETP",IF(AND(AB$22&gt;0,ROUND(AB26,1)=0),"Il manque les charges",IF((ROUND(AB26,1)&lt;0),"Charges négatives!",IF(AND(AB$22&gt;0,AB26&gt;0),AB26/(AB$22))))))</f>
        <v>non concerné</v>
      </c>
      <c r="AC27" s="378" t="str">
        <f t="shared" ref="AC27" si="43">IF(AND(AC$22=0,ROUND(AC26,1)=0),"non concerné",IF(AND(AC$22=0,ROUND(AC26,1)&gt;0),"Il manque les ETP",IF(AND(AC$22&gt;0,ROUND(AC26,1)=0),"Il manque les charges",IF((ROUND(AC26,1)&lt;0),"Charges négatives!",IF(AND(AC$22&gt;0,AC26&gt;0),AC26/(AC$22))))))</f>
        <v>non concerné</v>
      </c>
      <c r="AD27" s="378" t="str">
        <f>IF(AND(AD$22=0,ROUND(AD26,1)=0),"non concerné",IF(AND(AD$22=0,ROUND(AD26,1)&gt;0),"Il manque les ETP",IF(AND(AD$22&gt;0,ROUND(AD26,1)=0),"Il manque les charges",IF((ROUND(AD26,1)&lt;0),"Charges négatives!",IF(AND(AD$22&gt;0,AD26&gt;0),AD26/(AD$22))))))</f>
        <v>non concerné</v>
      </c>
      <c r="AE27" s="367"/>
      <c r="AF27" s="367"/>
      <c r="AG27" s="378" t="str">
        <f>IF(AND(AG$22=0,ROUND(AG26,1)=0),"non concerné",IF(AND(AG$22=0,ROUND(AG26,1)&gt;0),"Il manque les ETP",IF(AND(AG$22&gt;0,ROUND(AG26,1)=0),"Il manque les charges",IF((ROUND(AG26,1)&lt;0),"Charges négatives!",IF(AND(AG$22&gt;0,AG26&gt;0),AG26/(AG$22))))))</f>
        <v>non concerné</v>
      </c>
      <c r="AH27" s="378" t="str">
        <f t="shared" ref="AH27:AZ27" si="44">IF(AND(AH$22=0,ROUND(AH26,1)=0),"non concerné",IF(AND(AH$22=0,ROUND(AH26,1)&gt;0),"Il manque les ETP",IF(AND(AH$22&gt;0,ROUND(AH26,1)=0),"Il manque les charges",IF((ROUND(AH26,1)&lt;0),"Charges négatives!",IF(AND(AH$22&gt;0,AH26&gt;0),AH26/(AH$22))))))</f>
        <v>non concerné</v>
      </c>
      <c r="AI27" s="378" t="str">
        <f t="shared" si="44"/>
        <v>non concerné</v>
      </c>
      <c r="AJ27" s="378" t="str">
        <f t="shared" si="44"/>
        <v>non concerné</v>
      </c>
      <c r="AK27" s="378" t="str">
        <f t="shared" si="44"/>
        <v>non concerné</v>
      </c>
      <c r="AL27" s="378" t="str">
        <f t="shared" si="44"/>
        <v>non concerné</v>
      </c>
      <c r="AM27" s="378" t="str">
        <f t="shared" si="44"/>
        <v>non concerné</v>
      </c>
      <c r="AN27" s="378" t="str">
        <f t="shared" si="44"/>
        <v>non concerné</v>
      </c>
      <c r="AO27" s="378" t="str">
        <f t="shared" si="44"/>
        <v>non concerné</v>
      </c>
      <c r="AP27" s="378" t="str">
        <f t="shared" si="44"/>
        <v>non concerné</v>
      </c>
      <c r="AQ27" s="378" t="str">
        <f t="shared" si="44"/>
        <v>non concerné</v>
      </c>
      <c r="AR27" s="378" t="str">
        <f t="shared" si="44"/>
        <v>non concerné</v>
      </c>
      <c r="AS27" s="378" t="str">
        <f t="shared" si="44"/>
        <v>non concerné</v>
      </c>
      <c r="AT27" s="378" t="str">
        <f t="shared" si="44"/>
        <v>non concerné</v>
      </c>
      <c r="AU27" s="378" t="str">
        <f t="shared" si="44"/>
        <v>non concerné</v>
      </c>
      <c r="AV27" s="378" t="str">
        <f t="shared" si="44"/>
        <v>non concerné</v>
      </c>
      <c r="AW27" s="378" t="str">
        <f t="shared" si="44"/>
        <v>non concerné</v>
      </c>
      <c r="AX27" s="378" t="str">
        <f t="shared" si="44"/>
        <v>non concerné</v>
      </c>
      <c r="AY27" s="378" t="str">
        <f t="shared" si="44"/>
        <v>non concerné</v>
      </c>
      <c r="AZ27" s="378" t="str">
        <f t="shared" si="44"/>
        <v>non concerné</v>
      </c>
      <c r="BA27" s="378" t="str">
        <f>IF(AND(BA$22=0,ROUND(BA26,1)=0),"non concerné",IF(AND(BA$22=0,ROUND(BA26,1)&gt;0),"Il manque les ETP",IF(AND(BA$22&gt;0,ROUND(BA26,1)=0),"Il manque les charges",IF((ROUND(BA26,1)&lt;0),"Charges négatives!",IF(AND(BA$22&gt;0,BA26&gt;0),BA26/(BA$22))))))</f>
        <v>non concerné</v>
      </c>
    </row>
    <row r="28" spans="1:54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</row>
    <row r="29" spans="1:54" ht="15.75" x14ac:dyDescent="0.2">
      <c r="A29" s="19"/>
      <c r="B29" s="19"/>
      <c r="C29" s="379" t="s">
        <v>1526</v>
      </c>
      <c r="D29" s="380">
        <f>D9+D22</f>
        <v>0</v>
      </c>
      <c r="E29" s="380">
        <f t="shared" ref="E29:BA29" si="45">E9+E22</f>
        <v>0</v>
      </c>
      <c r="F29" s="380">
        <f t="shared" si="45"/>
        <v>0</v>
      </c>
      <c r="G29" s="380">
        <f t="shared" si="45"/>
        <v>0</v>
      </c>
      <c r="H29" s="380">
        <f t="shared" si="45"/>
        <v>0</v>
      </c>
      <c r="I29" s="380">
        <f t="shared" si="45"/>
        <v>0</v>
      </c>
      <c r="J29" s="380">
        <f t="shared" si="45"/>
        <v>0</v>
      </c>
      <c r="K29" s="380">
        <f t="shared" si="45"/>
        <v>0</v>
      </c>
      <c r="L29" s="380">
        <f t="shared" si="45"/>
        <v>0</v>
      </c>
      <c r="M29" s="380">
        <f t="shared" si="45"/>
        <v>0</v>
      </c>
      <c r="N29" s="380">
        <f t="shared" si="45"/>
        <v>0</v>
      </c>
      <c r="O29" s="380">
        <f t="shared" si="45"/>
        <v>0</v>
      </c>
      <c r="P29" s="380">
        <f t="shared" si="45"/>
        <v>0</v>
      </c>
      <c r="Q29" s="380">
        <f t="shared" si="45"/>
        <v>0</v>
      </c>
      <c r="R29" s="380">
        <f t="shared" si="45"/>
        <v>0</v>
      </c>
      <c r="S29" s="380">
        <f t="shared" si="45"/>
        <v>0</v>
      </c>
      <c r="T29" s="380">
        <f t="shared" si="45"/>
        <v>0</v>
      </c>
      <c r="U29" s="380">
        <f t="shared" si="45"/>
        <v>0</v>
      </c>
      <c r="V29" s="380">
        <f t="shared" si="45"/>
        <v>0</v>
      </c>
      <c r="W29" s="380">
        <f t="shared" si="45"/>
        <v>0</v>
      </c>
      <c r="X29" s="380">
        <f t="shared" si="45"/>
        <v>0</v>
      </c>
      <c r="Y29" s="380">
        <f t="shared" si="45"/>
        <v>0</v>
      </c>
      <c r="Z29" s="380">
        <f t="shared" si="45"/>
        <v>0</v>
      </c>
      <c r="AA29" s="380">
        <f t="shared" si="45"/>
        <v>0</v>
      </c>
      <c r="AB29" s="380">
        <f t="shared" si="45"/>
        <v>0</v>
      </c>
      <c r="AC29" s="380">
        <f t="shared" si="45"/>
        <v>0</v>
      </c>
      <c r="AD29" s="380">
        <f t="shared" si="45"/>
        <v>0</v>
      </c>
      <c r="AE29" s="290"/>
      <c r="AF29" s="290"/>
      <c r="AG29" s="380">
        <f t="shared" si="45"/>
        <v>0</v>
      </c>
      <c r="AH29" s="380">
        <f t="shared" si="45"/>
        <v>0</v>
      </c>
      <c r="AI29" s="380">
        <f t="shared" si="45"/>
        <v>0</v>
      </c>
      <c r="AJ29" s="380">
        <f t="shared" si="45"/>
        <v>0</v>
      </c>
      <c r="AK29" s="380">
        <f t="shared" si="45"/>
        <v>0</v>
      </c>
      <c r="AL29" s="380">
        <f t="shared" si="45"/>
        <v>0</v>
      </c>
      <c r="AM29" s="380">
        <f t="shared" si="45"/>
        <v>0</v>
      </c>
      <c r="AN29" s="380">
        <f t="shared" si="45"/>
        <v>0</v>
      </c>
      <c r="AO29" s="380">
        <f t="shared" si="45"/>
        <v>0</v>
      </c>
      <c r="AP29" s="380">
        <f t="shared" si="45"/>
        <v>0</v>
      </c>
      <c r="AQ29" s="380">
        <f t="shared" si="45"/>
        <v>0</v>
      </c>
      <c r="AR29" s="380">
        <f t="shared" si="45"/>
        <v>0</v>
      </c>
      <c r="AS29" s="380">
        <f t="shared" si="45"/>
        <v>0</v>
      </c>
      <c r="AT29" s="380">
        <f t="shared" si="45"/>
        <v>0</v>
      </c>
      <c r="AU29" s="380">
        <f t="shared" si="45"/>
        <v>0</v>
      </c>
      <c r="AV29" s="380">
        <f t="shared" si="45"/>
        <v>0</v>
      </c>
      <c r="AW29" s="380">
        <f t="shared" si="45"/>
        <v>0</v>
      </c>
      <c r="AX29" s="380">
        <f t="shared" si="45"/>
        <v>0</v>
      </c>
      <c r="AY29" s="380">
        <f t="shared" si="45"/>
        <v>0</v>
      </c>
      <c r="AZ29" s="380">
        <f t="shared" si="45"/>
        <v>0</v>
      </c>
      <c r="BA29" s="380">
        <f t="shared" si="45"/>
        <v>0</v>
      </c>
      <c r="BB29" s="19"/>
    </row>
    <row r="33" spans="3:3" x14ac:dyDescent="0.2">
      <c r="C33" s="164"/>
    </row>
    <row r="34" spans="3:3" x14ac:dyDescent="0.2">
      <c r="C34" s="146"/>
    </row>
    <row r="35" spans="3:3" x14ac:dyDescent="0.2">
      <c r="C35" s="146"/>
    </row>
    <row r="36" spans="3:3" x14ac:dyDescent="0.2">
      <c r="C36" s="146"/>
    </row>
    <row r="92" spans="3:3" s="16" customFormat="1" x14ac:dyDescent="0.2">
      <c r="C92" s="83" t="s">
        <v>543</v>
      </c>
    </row>
    <row r="93" spans="3:3" s="16" customFormat="1" x14ac:dyDescent="0.2">
      <c r="C93" s="83" t="s">
        <v>544</v>
      </c>
    </row>
    <row r="94" spans="3:3" s="16" customFormat="1" x14ac:dyDescent="0.2">
      <c r="C94" s="83" t="s">
        <v>545</v>
      </c>
    </row>
    <row r="95" spans="3:3" s="16" customFormat="1" x14ac:dyDescent="0.2">
      <c r="C95" s="83" t="s">
        <v>546</v>
      </c>
    </row>
    <row r="96" spans="3:3" s="16" customFormat="1" x14ac:dyDescent="0.2">
      <c r="C96" s="83" t="s">
        <v>547</v>
      </c>
    </row>
    <row r="97" spans="3:3" s="16" customFormat="1" x14ac:dyDescent="0.2">
      <c r="C97" s="83" t="s">
        <v>548</v>
      </c>
    </row>
  </sheetData>
  <mergeCells count="5">
    <mergeCell ref="A10:A13"/>
    <mergeCell ref="A26:A27"/>
    <mergeCell ref="A2:C4"/>
    <mergeCell ref="A7:A9"/>
    <mergeCell ref="A15:A25"/>
  </mergeCells>
  <conditionalFormatting sqref="E11:AD11 AG11:BA11">
    <cfRule type="expression" dxfId="5" priority="3">
      <formula>OR(LEFT(E11,4)="Il m", E11="Charges négatives!")</formula>
    </cfRule>
  </conditionalFormatting>
  <conditionalFormatting sqref="E13:BA13">
    <cfRule type="expression" dxfId="4" priority="2">
      <formula>OR(LEFT(E13,4)="Il m", E13="Charges négatives!")</formula>
    </cfRule>
  </conditionalFormatting>
  <conditionalFormatting sqref="E27:BA27">
    <cfRule type="expression" dxfId="3" priority="1">
      <formula>OR(LEFT(E27,4)="Il m", E27="Charges négatives!")</formula>
    </cfRule>
  </conditionalFormatting>
  <hyperlinks>
    <hyperlink ref="A1" location="Paramétrage!A1" display="Retour vers le paramétrage "/>
  </hyperlinks>
  <pageMargins left="0.23622047244094491" right="0.23622047244094491" top="0.74803149606299213" bottom="0.74803149606299213" header="0.31496062992125984" footer="0.31496062992125984"/>
  <pageSetup paperSize="9" scale="10" fitToWidth="0" orientation="landscape" horizontalDpi="90" verticalDpi="90" r:id="rId1"/>
  <headerFooter>
    <oddFooter>&amp;C&amp;N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rgb="FF7030A0"/>
  </sheetPr>
  <dimension ref="A1:AI163"/>
  <sheetViews>
    <sheetView zoomScale="84" zoomScaleNormal="84" workbookViewId="0">
      <selection sqref="A1:XFD1"/>
    </sheetView>
  </sheetViews>
  <sheetFormatPr baseColWidth="10" defaultColWidth="11.42578125" defaultRowHeight="14.25" x14ac:dyDescent="0.2"/>
  <cols>
    <col min="1" max="1" width="14.85546875" style="2" customWidth="1"/>
    <col min="2" max="2" width="13" style="2" customWidth="1"/>
    <col min="3" max="3" width="39.85546875" style="2" customWidth="1"/>
    <col min="4" max="4" width="20.85546875" style="2" customWidth="1"/>
    <col min="5" max="5" width="21.7109375" style="2" customWidth="1"/>
    <col min="6" max="6" width="16" style="146" customWidth="1"/>
    <col min="7" max="7" width="16.85546875" style="51" customWidth="1"/>
    <col min="8" max="8" width="16.85546875" style="153" customWidth="1"/>
    <col min="9" max="13" width="20.7109375" style="51" customWidth="1"/>
    <col min="14" max="14" width="20.7109375" style="153" customWidth="1"/>
    <col min="15" max="15" width="18.28515625" style="51" customWidth="1"/>
    <col min="16" max="17" width="17.42578125" style="51" customWidth="1"/>
    <col min="18" max="19" width="19" style="51" customWidth="1"/>
    <col min="20" max="31" width="25.42578125" style="2" customWidth="1"/>
    <col min="32" max="32" width="11.42578125" style="2"/>
    <col min="33" max="33" width="0" style="19" hidden="1" customWidth="1"/>
    <col min="34" max="35" width="11.42578125" style="19"/>
    <col min="36" max="16384" width="11.42578125" style="2"/>
  </cols>
  <sheetData>
    <row r="1" spans="1:35" s="44" customFormat="1" x14ac:dyDescent="0.25">
      <c r="A1" s="115" t="s">
        <v>765</v>
      </c>
      <c r="B1" s="8"/>
      <c r="C1" s="8"/>
      <c r="D1" s="381"/>
      <c r="E1" s="381"/>
      <c r="F1" s="381"/>
      <c r="G1" s="8"/>
      <c r="H1" s="8"/>
      <c r="I1" s="144"/>
      <c r="J1" s="144"/>
      <c r="K1" s="144"/>
      <c r="L1" s="144"/>
      <c r="M1" s="115"/>
      <c r="N1" s="168"/>
      <c r="P1" s="144"/>
      <c r="R1" s="144"/>
      <c r="AG1" s="5"/>
      <c r="AH1" s="5"/>
      <c r="AI1" s="5"/>
    </row>
    <row r="2" spans="1:35" s="20" customFormat="1" ht="14.25" customHeight="1" x14ac:dyDescent="0.25">
      <c r="A2" s="553" t="s">
        <v>1590</v>
      </c>
      <c r="B2" s="553"/>
      <c r="C2" s="553"/>
      <c r="D2" s="382"/>
      <c r="E2" s="225"/>
      <c r="F2" s="225"/>
      <c r="G2" s="383"/>
      <c r="H2" s="383"/>
      <c r="I2" s="384" t="s">
        <v>929</v>
      </c>
      <c r="J2" s="384" t="s">
        <v>930</v>
      </c>
      <c r="K2" s="385" t="s">
        <v>555</v>
      </c>
      <c r="L2" s="307" t="s">
        <v>648</v>
      </c>
      <c r="M2" s="233" t="s">
        <v>767</v>
      </c>
      <c r="N2" s="233" t="s">
        <v>1493</v>
      </c>
      <c r="O2" s="234" t="s">
        <v>554</v>
      </c>
      <c r="P2" s="386" t="s">
        <v>556</v>
      </c>
      <c r="Q2" s="233" t="s">
        <v>768</v>
      </c>
      <c r="R2" s="387" t="s">
        <v>557</v>
      </c>
      <c r="S2" s="233" t="s">
        <v>769</v>
      </c>
      <c r="T2" s="237" t="s">
        <v>558</v>
      </c>
      <c r="U2" s="237" t="s">
        <v>1385</v>
      </c>
      <c r="V2" s="238" t="s">
        <v>559</v>
      </c>
      <c r="W2" s="239" t="s">
        <v>560</v>
      </c>
      <c r="X2" s="240" t="s">
        <v>561</v>
      </c>
      <c r="Y2" s="240" t="s">
        <v>1048</v>
      </c>
      <c r="Z2" s="240" t="s">
        <v>1048</v>
      </c>
      <c r="AA2" s="240" t="s">
        <v>1048</v>
      </c>
      <c r="AB2" s="240" t="s">
        <v>1048</v>
      </c>
      <c r="AC2" s="240" t="s">
        <v>1048</v>
      </c>
      <c r="AD2" s="240" t="s">
        <v>1048</v>
      </c>
      <c r="AE2" s="240" t="s">
        <v>1048</v>
      </c>
      <c r="AG2" s="22"/>
      <c r="AH2" s="22"/>
      <c r="AI2" s="22"/>
    </row>
    <row r="3" spans="1:35" s="36" customFormat="1" ht="148.5" customHeight="1" x14ac:dyDescent="0.25">
      <c r="A3" s="553"/>
      <c r="B3" s="553"/>
      <c r="C3" s="553"/>
      <c r="D3" s="388" t="s">
        <v>1036</v>
      </c>
      <c r="E3" s="224" t="s">
        <v>1050</v>
      </c>
      <c r="F3" s="224" t="s">
        <v>1464</v>
      </c>
      <c r="G3" s="389" t="s">
        <v>1513</v>
      </c>
      <c r="H3" s="389" t="s">
        <v>1514</v>
      </c>
      <c r="I3" s="246"/>
      <c r="J3" s="246"/>
      <c r="K3" s="247"/>
      <c r="L3" s="248"/>
      <c r="M3" s="233" t="s">
        <v>1495</v>
      </c>
      <c r="N3" s="233" t="s">
        <v>1508</v>
      </c>
      <c r="O3" s="234" t="s">
        <v>554</v>
      </c>
      <c r="P3" s="249"/>
      <c r="Q3" s="233"/>
      <c r="R3" s="250"/>
      <c r="S3" s="251"/>
      <c r="T3" s="252"/>
      <c r="U3" s="252"/>
      <c r="V3" s="253"/>
      <c r="W3" s="239"/>
      <c r="X3" s="255" t="s">
        <v>658</v>
      </c>
      <c r="Y3" s="390" t="s">
        <v>928</v>
      </c>
      <c r="Z3" s="390" t="s">
        <v>644</v>
      </c>
      <c r="AA3" s="390" t="s">
        <v>645</v>
      </c>
      <c r="AB3" s="390" t="s">
        <v>1515</v>
      </c>
      <c r="AC3" s="390" t="s">
        <v>647</v>
      </c>
      <c r="AD3" s="390" t="s">
        <v>646</v>
      </c>
      <c r="AE3" s="390" t="s">
        <v>1562</v>
      </c>
      <c r="AG3" s="41"/>
      <c r="AH3" s="41"/>
      <c r="AI3" s="41"/>
    </row>
    <row r="4" spans="1:35" s="24" customFormat="1" ht="36.75" customHeight="1" x14ac:dyDescent="0.2">
      <c r="A4" s="224"/>
      <c r="B4" s="187" t="s">
        <v>706</v>
      </c>
      <c r="C4" s="391" t="s">
        <v>707</v>
      </c>
      <c r="D4" s="392" t="s">
        <v>1020</v>
      </c>
      <c r="E4" s="393"/>
      <c r="F4" s="393"/>
      <c r="G4" s="392" t="s">
        <v>1465</v>
      </c>
      <c r="H4" s="392" t="s">
        <v>1490</v>
      </c>
      <c r="I4" s="261"/>
      <c r="J4" s="261"/>
      <c r="K4" s="262"/>
      <c r="L4" s="263"/>
      <c r="M4" s="264" t="s">
        <v>1507</v>
      </c>
      <c r="N4" s="264" t="s">
        <v>1493</v>
      </c>
      <c r="O4" s="265">
        <v>93531</v>
      </c>
      <c r="P4" s="266"/>
      <c r="Q4" s="264"/>
      <c r="R4" s="267"/>
      <c r="S4" s="264"/>
      <c r="T4" s="268"/>
      <c r="U4" s="268"/>
      <c r="V4" s="269"/>
      <c r="W4" s="270"/>
      <c r="X4" s="263" t="s">
        <v>659</v>
      </c>
      <c r="Y4" s="390" t="s">
        <v>655</v>
      </c>
      <c r="Z4" s="390" t="s">
        <v>652</v>
      </c>
      <c r="AA4" s="390" t="s">
        <v>656</v>
      </c>
      <c r="AB4" s="390" t="s">
        <v>653</v>
      </c>
      <c r="AC4" s="390" t="s">
        <v>654</v>
      </c>
      <c r="AD4" s="390" t="s">
        <v>651</v>
      </c>
      <c r="AE4" s="390" t="s">
        <v>1460</v>
      </c>
      <c r="AG4" s="17"/>
      <c r="AH4" s="17"/>
      <c r="AI4" s="17"/>
    </row>
    <row r="5" spans="1:35" s="24" customFormat="1" x14ac:dyDescent="0.2">
      <c r="A5" s="133"/>
      <c r="B5" s="134"/>
      <c r="C5" s="134"/>
      <c r="D5" s="134"/>
      <c r="E5" s="134"/>
      <c r="F5" s="143"/>
      <c r="G5" s="134"/>
      <c r="H5" s="143"/>
      <c r="I5" s="99"/>
      <c r="J5" s="99"/>
      <c r="K5" s="99"/>
      <c r="L5" s="99"/>
      <c r="M5" s="99"/>
      <c r="N5" s="154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G5" s="110"/>
      <c r="AH5" s="110"/>
      <c r="AI5" s="17"/>
    </row>
    <row r="6" spans="1:35" s="24" customFormat="1" ht="31.5" customHeight="1" x14ac:dyDescent="0.2">
      <c r="A6" s="589" t="s">
        <v>1591</v>
      </c>
      <c r="B6" s="589"/>
      <c r="C6" s="589"/>
      <c r="D6" s="99"/>
      <c r="E6" s="99"/>
      <c r="F6" s="154"/>
      <c r="G6" s="99"/>
      <c r="H6" s="154"/>
      <c r="I6" s="99"/>
      <c r="J6" s="99"/>
      <c r="K6" s="99"/>
      <c r="L6" s="99"/>
      <c r="M6" s="99"/>
      <c r="N6" s="154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G6" s="110"/>
      <c r="AH6" s="110"/>
      <c r="AI6" s="17"/>
    </row>
    <row r="7" spans="1:35" s="172" customFormat="1" x14ac:dyDescent="0.25">
      <c r="A7" s="273" t="s">
        <v>1461</v>
      </c>
      <c r="B7" s="274"/>
      <c r="C7" s="274"/>
      <c r="D7" s="393"/>
      <c r="E7" s="393"/>
      <c r="F7" s="393"/>
      <c r="G7" s="393"/>
      <c r="H7" s="393"/>
      <c r="I7" s="394"/>
      <c r="J7" s="394"/>
      <c r="K7" s="394" t="s">
        <v>1522</v>
      </c>
      <c r="L7" s="394"/>
      <c r="M7" s="394" t="s">
        <v>1523</v>
      </c>
      <c r="N7" s="394" t="s">
        <v>1525</v>
      </c>
      <c r="O7" s="394" t="s">
        <v>1522</v>
      </c>
      <c r="P7" s="394" t="s">
        <v>1522</v>
      </c>
      <c r="Q7" s="394" t="s">
        <v>1523</v>
      </c>
      <c r="R7" s="394" t="s">
        <v>1522</v>
      </c>
      <c r="S7" s="394" t="s">
        <v>1524</v>
      </c>
      <c r="T7" s="394"/>
      <c r="U7" s="394"/>
      <c r="V7" s="394" t="s">
        <v>1525</v>
      </c>
      <c r="W7" s="395"/>
      <c r="X7" s="396"/>
      <c r="Y7" s="396"/>
      <c r="Z7" s="396"/>
      <c r="AA7" s="396"/>
      <c r="AB7" s="396"/>
      <c r="AC7" s="396"/>
      <c r="AD7" s="396"/>
      <c r="AE7" s="396"/>
      <c r="AG7" s="173"/>
      <c r="AH7" s="173"/>
      <c r="AI7" s="174"/>
    </row>
    <row r="8" spans="1:35" s="24" customFormat="1" x14ac:dyDescent="0.2">
      <c r="A8" s="273" t="s">
        <v>1462</v>
      </c>
      <c r="B8" s="274"/>
      <c r="C8" s="274"/>
      <c r="D8" s="393"/>
      <c r="E8" s="393"/>
      <c r="F8" s="393"/>
      <c r="G8" s="393"/>
      <c r="H8" s="393"/>
      <c r="I8" s="277"/>
      <c r="J8" s="277"/>
      <c r="K8" s="397" t="s">
        <v>708</v>
      </c>
      <c r="L8" s="397" t="s">
        <v>708</v>
      </c>
      <c r="M8" s="397" t="s">
        <v>708</v>
      </c>
      <c r="N8" s="277"/>
      <c r="O8" s="397" t="s">
        <v>708</v>
      </c>
      <c r="P8" s="397" t="s">
        <v>708</v>
      </c>
      <c r="Q8" s="397" t="s">
        <v>708</v>
      </c>
      <c r="R8" s="397" t="s">
        <v>708</v>
      </c>
      <c r="S8" s="397" t="s">
        <v>708</v>
      </c>
      <c r="T8" s="397" t="s">
        <v>708</v>
      </c>
      <c r="U8" s="397" t="s">
        <v>708</v>
      </c>
      <c r="V8" s="397" t="s">
        <v>708</v>
      </c>
      <c r="W8" s="397" t="s">
        <v>708</v>
      </c>
      <c r="X8" s="277"/>
      <c r="Y8" s="277"/>
      <c r="Z8" s="277"/>
      <c r="AA8" s="277"/>
      <c r="AB8" s="277"/>
      <c r="AC8" s="277"/>
      <c r="AD8" s="277"/>
      <c r="AE8" s="277"/>
      <c r="AG8" s="110"/>
      <c r="AH8" s="110"/>
      <c r="AI8" s="17"/>
    </row>
    <row r="9" spans="1:35" s="24" customFormat="1" ht="25.5" customHeight="1" x14ac:dyDescent="0.2">
      <c r="A9" s="398"/>
      <c r="B9" s="399" t="s">
        <v>764</v>
      </c>
      <c r="C9" s="400" t="s">
        <v>1054</v>
      </c>
      <c r="D9" s="401"/>
      <c r="E9" s="402"/>
      <c r="F9" s="402"/>
      <c r="G9" s="401"/>
      <c r="H9" s="401"/>
      <c r="I9" s="277"/>
      <c r="J9" s="277"/>
      <c r="K9" s="403"/>
      <c r="L9" s="403"/>
      <c r="M9" s="277"/>
      <c r="N9" s="277"/>
      <c r="O9" s="403"/>
      <c r="P9" s="403"/>
      <c r="Q9" s="403"/>
      <c r="R9" s="403"/>
      <c r="S9" s="403"/>
      <c r="T9" s="403"/>
      <c r="U9" s="403"/>
      <c r="V9" s="403"/>
      <c r="W9" s="403"/>
      <c r="X9" s="290"/>
      <c r="Y9" s="290"/>
      <c r="Z9" s="290"/>
      <c r="AA9" s="290"/>
      <c r="AB9" s="290"/>
      <c r="AC9" s="290"/>
      <c r="AD9" s="290"/>
      <c r="AE9" s="290"/>
      <c r="AG9" s="110"/>
      <c r="AH9" s="110"/>
      <c r="AI9" s="17"/>
    </row>
    <row r="10" spans="1:35" s="24" customFormat="1" ht="25.5" customHeight="1" x14ac:dyDescent="0.2">
      <c r="A10" s="398"/>
      <c r="B10" s="399" t="s">
        <v>1463</v>
      </c>
      <c r="C10" s="400" t="s">
        <v>1506</v>
      </c>
      <c r="D10" s="401"/>
      <c r="E10" s="402"/>
      <c r="F10" s="402"/>
      <c r="G10" s="401"/>
      <c r="H10" s="401"/>
      <c r="I10" s="277"/>
      <c r="J10" s="277"/>
      <c r="K10" s="277"/>
      <c r="L10" s="403"/>
      <c r="M10" s="403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90"/>
      <c r="Z10" s="290"/>
      <c r="AA10" s="290"/>
      <c r="AB10" s="290"/>
      <c r="AC10" s="290"/>
      <c r="AD10" s="290"/>
      <c r="AE10" s="290"/>
      <c r="AG10" s="110"/>
      <c r="AH10" s="110"/>
      <c r="AI10" s="17"/>
    </row>
    <row r="11" spans="1:35" ht="18" customHeight="1" x14ac:dyDescent="0.2">
      <c r="B11" s="90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G11" s="17"/>
      <c r="AH11" s="111"/>
    </row>
    <row r="12" spans="1:35" ht="39" customHeight="1" x14ac:dyDescent="0.2">
      <c r="A12" s="587" t="s">
        <v>1592</v>
      </c>
      <c r="B12" s="587"/>
      <c r="C12" s="587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</row>
    <row r="13" spans="1:35" s="24" customFormat="1" ht="24.75" customHeight="1" x14ac:dyDescent="0.2">
      <c r="A13" s="404"/>
      <c r="B13" s="405" t="s">
        <v>1037</v>
      </c>
      <c r="C13" s="501" t="s">
        <v>1584</v>
      </c>
      <c r="D13" s="397" t="s">
        <v>708</v>
      </c>
      <c r="E13" s="406" t="s">
        <v>723</v>
      </c>
      <c r="F13" s="407" t="s">
        <v>1475</v>
      </c>
      <c r="G13" s="408">
        <f>SUM(I13:AE13)</f>
        <v>0</v>
      </c>
      <c r="H13" s="286">
        <f>SUM(K13:X13)</f>
        <v>0</v>
      </c>
      <c r="I13" s="290"/>
      <c r="J13" s="290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403"/>
      <c r="Z13" s="403"/>
      <c r="AA13" s="403"/>
      <c r="AB13" s="290"/>
      <c r="AC13" s="290"/>
      <c r="AD13" s="403"/>
      <c r="AE13" s="403"/>
      <c r="AG13" s="17"/>
      <c r="AH13" s="111"/>
      <c r="AI13" s="17"/>
    </row>
    <row r="14" spans="1:35" s="15" customFormat="1" ht="15" x14ac:dyDescent="0.2">
      <c r="A14" s="404"/>
      <c r="B14" s="405" t="s">
        <v>1038</v>
      </c>
      <c r="C14" s="501" t="s">
        <v>576</v>
      </c>
      <c r="D14" s="397" t="s">
        <v>708</v>
      </c>
      <c r="E14" s="406" t="s">
        <v>724</v>
      </c>
      <c r="F14" s="407" t="s">
        <v>1475</v>
      </c>
      <c r="G14" s="408">
        <f t="shared" ref="G14:G16" si="0">SUM(I14:AE14)</f>
        <v>0</v>
      </c>
      <c r="H14" s="286">
        <f t="shared" ref="H14:H24" si="1">SUM(K14:X14)</f>
        <v>0</v>
      </c>
      <c r="I14" s="290"/>
      <c r="J14" s="290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403"/>
      <c r="Z14" s="403"/>
      <c r="AA14" s="403"/>
      <c r="AB14" s="290"/>
      <c r="AC14" s="290"/>
      <c r="AD14" s="403"/>
      <c r="AE14" s="403"/>
      <c r="AG14" s="17"/>
      <c r="AH14" s="111"/>
      <c r="AI14" s="17"/>
    </row>
    <row r="15" spans="1:35" s="15" customFormat="1" ht="36" x14ac:dyDescent="0.2">
      <c r="A15" s="404"/>
      <c r="B15" s="405" t="s">
        <v>1039</v>
      </c>
      <c r="C15" s="501" t="s">
        <v>584</v>
      </c>
      <c r="D15" s="397" t="s">
        <v>708</v>
      </c>
      <c r="E15" s="406" t="s">
        <v>1051</v>
      </c>
      <c r="F15" s="407" t="s">
        <v>1475</v>
      </c>
      <c r="G15" s="408">
        <f t="shared" si="0"/>
        <v>0</v>
      </c>
      <c r="H15" s="286">
        <f t="shared" si="1"/>
        <v>0</v>
      </c>
      <c r="I15" s="290"/>
      <c r="J15" s="290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290"/>
      <c r="Z15" s="290"/>
      <c r="AA15" s="290"/>
      <c r="AB15" s="290"/>
      <c r="AC15" s="290"/>
      <c r="AD15" s="290"/>
      <c r="AE15" s="403"/>
      <c r="AG15" s="17"/>
      <c r="AH15" s="111"/>
      <c r="AI15" s="17"/>
    </row>
    <row r="16" spans="1:35" s="15" customFormat="1" ht="48" x14ac:dyDescent="0.2">
      <c r="A16" s="404"/>
      <c r="B16" s="405" t="s">
        <v>1049</v>
      </c>
      <c r="C16" s="501" t="s">
        <v>1052</v>
      </c>
      <c r="D16" s="397" t="s">
        <v>708</v>
      </c>
      <c r="E16" s="406" t="s">
        <v>1528</v>
      </c>
      <c r="F16" s="407" t="s">
        <v>1475</v>
      </c>
      <c r="G16" s="408">
        <f t="shared" si="0"/>
        <v>0</v>
      </c>
      <c r="H16" s="286">
        <f t="shared" si="1"/>
        <v>0</v>
      </c>
      <c r="I16" s="290"/>
      <c r="J16" s="290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290"/>
      <c r="Z16" s="403"/>
      <c r="AA16" s="290"/>
      <c r="AB16" s="290"/>
      <c r="AC16" s="290"/>
      <c r="AD16" s="290"/>
      <c r="AE16" s="403"/>
      <c r="AG16" s="17"/>
      <c r="AH16" s="111"/>
      <c r="AI16" s="17"/>
    </row>
    <row r="17" spans="1:35" s="151" customFormat="1" x14ac:dyDescent="0.2">
      <c r="A17" s="404"/>
      <c r="B17" s="405" t="s">
        <v>1466</v>
      </c>
      <c r="C17" s="501" t="s">
        <v>1529</v>
      </c>
      <c r="D17" s="397" t="s">
        <v>708</v>
      </c>
      <c r="E17" s="406" t="s">
        <v>727</v>
      </c>
      <c r="F17" s="407" t="s">
        <v>1475</v>
      </c>
      <c r="G17" s="302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G17" s="152"/>
      <c r="AH17" s="155"/>
      <c r="AI17" s="152"/>
    </row>
    <row r="18" spans="1:35" s="15" customFormat="1" ht="15" x14ac:dyDescent="0.2">
      <c r="A18" s="404"/>
      <c r="B18" s="405" t="s">
        <v>1040</v>
      </c>
      <c r="C18" s="501" t="s">
        <v>578</v>
      </c>
      <c r="D18" s="397" t="s">
        <v>708</v>
      </c>
      <c r="E18" s="406" t="s">
        <v>1402</v>
      </c>
      <c r="F18" s="407" t="s">
        <v>1475</v>
      </c>
      <c r="G18" s="408">
        <f t="shared" ref="G18:G26" si="2">SUM(I18:AE18)</f>
        <v>0</v>
      </c>
      <c r="H18" s="286">
        <f t="shared" si="1"/>
        <v>0</v>
      </c>
      <c r="I18" s="290"/>
      <c r="J18" s="290"/>
      <c r="K18" s="395"/>
      <c r="L18" s="395"/>
      <c r="M18" s="395"/>
      <c r="N18" s="395"/>
      <c r="O18" s="290"/>
      <c r="P18" s="395"/>
      <c r="Q18" s="395"/>
      <c r="R18" s="395"/>
      <c r="S18" s="395"/>
      <c r="T18" s="395"/>
      <c r="U18" s="395"/>
      <c r="V18" s="395"/>
      <c r="W18" s="395"/>
      <c r="X18" s="395"/>
      <c r="Y18" s="290"/>
      <c r="Z18" s="290"/>
      <c r="AA18" s="290"/>
      <c r="AB18" s="290"/>
      <c r="AC18" s="290"/>
      <c r="AD18" s="290"/>
      <c r="AE18" s="290"/>
      <c r="AG18" s="17"/>
      <c r="AH18" s="111"/>
      <c r="AI18" s="17"/>
    </row>
    <row r="19" spans="1:35" s="15" customFormat="1" ht="24" x14ac:dyDescent="0.2">
      <c r="A19" s="404"/>
      <c r="B19" s="405" t="s">
        <v>1041</v>
      </c>
      <c r="C19" s="501" t="s">
        <v>579</v>
      </c>
      <c r="D19" s="397" t="s">
        <v>708</v>
      </c>
      <c r="E19" s="406" t="s">
        <v>1467</v>
      </c>
      <c r="F19" s="407" t="s">
        <v>1475</v>
      </c>
      <c r="G19" s="408">
        <f t="shared" si="2"/>
        <v>0</v>
      </c>
      <c r="H19" s="286">
        <f t="shared" si="1"/>
        <v>0</v>
      </c>
      <c r="I19" s="290"/>
      <c r="J19" s="290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290"/>
      <c r="Z19" s="403"/>
      <c r="AA19" s="290"/>
      <c r="AB19" s="290"/>
      <c r="AC19" s="290"/>
      <c r="AD19" s="290"/>
      <c r="AE19" s="290"/>
      <c r="AG19" s="17"/>
      <c r="AH19" s="111"/>
      <c r="AI19" s="17"/>
    </row>
    <row r="20" spans="1:35" s="15" customFormat="1" ht="15" x14ac:dyDescent="0.2">
      <c r="A20" s="404"/>
      <c r="B20" s="405" t="s">
        <v>1042</v>
      </c>
      <c r="C20" s="501" t="s">
        <v>580</v>
      </c>
      <c r="D20" s="397" t="s">
        <v>708</v>
      </c>
      <c r="E20" s="406" t="s">
        <v>731</v>
      </c>
      <c r="F20" s="407" t="s">
        <v>1475</v>
      </c>
      <c r="G20" s="408">
        <f t="shared" si="2"/>
        <v>0</v>
      </c>
      <c r="H20" s="286">
        <f t="shared" si="1"/>
        <v>0</v>
      </c>
      <c r="I20" s="290"/>
      <c r="J20" s="290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290"/>
      <c r="Z20" s="403"/>
      <c r="AA20" s="290"/>
      <c r="AB20" s="290"/>
      <c r="AC20" s="290"/>
      <c r="AD20" s="290"/>
      <c r="AE20" s="403"/>
      <c r="AG20" s="17"/>
      <c r="AH20" s="111"/>
      <c r="AI20" s="17"/>
    </row>
    <row r="21" spans="1:35" s="15" customFormat="1" ht="15" x14ac:dyDescent="0.2">
      <c r="A21" s="404"/>
      <c r="B21" s="405" t="s">
        <v>1043</v>
      </c>
      <c r="C21" s="501" t="s">
        <v>581</v>
      </c>
      <c r="D21" s="397" t="s">
        <v>708</v>
      </c>
      <c r="E21" s="406" t="s">
        <v>732</v>
      </c>
      <c r="F21" s="407" t="s">
        <v>1475</v>
      </c>
      <c r="G21" s="408">
        <f t="shared" si="2"/>
        <v>0</v>
      </c>
      <c r="H21" s="286">
        <f t="shared" si="1"/>
        <v>0</v>
      </c>
      <c r="I21" s="290"/>
      <c r="J21" s="290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290"/>
      <c r="Z21" s="290"/>
      <c r="AA21" s="290"/>
      <c r="AB21" s="290"/>
      <c r="AC21" s="290"/>
      <c r="AD21" s="290"/>
      <c r="AE21" s="290"/>
      <c r="AG21" s="17"/>
      <c r="AH21" s="111"/>
      <c r="AI21" s="17"/>
    </row>
    <row r="22" spans="1:35" s="15" customFormat="1" ht="24" x14ac:dyDescent="0.2">
      <c r="A22" s="404"/>
      <c r="B22" s="405" t="s">
        <v>1044</v>
      </c>
      <c r="C22" s="501" t="s">
        <v>582</v>
      </c>
      <c r="D22" s="397" t="s">
        <v>708</v>
      </c>
      <c r="E22" s="406" t="s">
        <v>1468</v>
      </c>
      <c r="F22" s="407" t="s">
        <v>1475</v>
      </c>
      <c r="G22" s="408">
        <f t="shared" si="2"/>
        <v>0</v>
      </c>
      <c r="H22" s="286">
        <f t="shared" si="1"/>
        <v>0</v>
      </c>
      <c r="I22" s="394"/>
      <c r="J22" s="290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290"/>
      <c r="Z22" s="403"/>
      <c r="AA22" s="290"/>
      <c r="AB22" s="290"/>
      <c r="AC22" s="290"/>
      <c r="AD22" s="290"/>
      <c r="AE22" s="403"/>
      <c r="AG22" s="17"/>
      <c r="AH22" s="111"/>
      <c r="AI22" s="17"/>
    </row>
    <row r="23" spans="1:35" s="15" customFormat="1" ht="30" customHeight="1" x14ac:dyDescent="0.2">
      <c r="A23" s="404"/>
      <c r="B23" s="405" t="s">
        <v>1053</v>
      </c>
      <c r="C23" s="501" t="s">
        <v>1053</v>
      </c>
      <c r="D23" s="409"/>
      <c r="E23" s="406" t="s">
        <v>1469</v>
      </c>
      <c r="F23" s="407" t="s">
        <v>1476</v>
      </c>
      <c r="G23" s="410">
        <f t="shared" si="2"/>
        <v>0</v>
      </c>
      <c r="H23" s="411">
        <f t="shared" si="1"/>
        <v>0</v>
      </c>
      <c r="I23" s="412">
        <f>IFERROR(HLOOKUP(I4,ETPR!$E$4:BA29,26,FALSE),0)</f>
        <v>0</v>
      </c>
      <c r="J23" s="413"/>
      <c r="K23" s="412">
        <f>IFERROR(HLOOKUP(K4,ETPR!G4:BC29,26,FALSE),0)</f>
        <v>0</v>
      </c>
      <c r="L23" s="412">
        <f>IFERROR(HLOOKUP(L4,ETPR!H4:BD29,26,FALSE),0)</f>
        <v>0</v>
      </c>
      <c r="M23" s="412">
        <f>IFERROR(HLOOKUP(M4,ETPR!I4:BE29,26,FALSE),0)</f>
        <v>0</v>
      </c>
      <c r="N23" s="412">
        <f>IFERROR(HLOOKUP(N4,ETPR!J4:BF29,26,FALSE),0)</f>
        <v>0</v>
      </c>
      <c r="O23" s="412">
        <f>IFERROR(HLOOKUP(O4,ETPR!K4:BG29,26,FALSE),0)</f>
        <v>0</v>
      </c>
      <c r="P23" s="412">
        <f>IFERROR(HLOOKUP(P4,ETPR!L4:BH29,26,FALSE),0)</f>
        <v>0</v>
      </c>
      <c r="Q23" s="412">
        <f>IFERROR(HLOOKUP(Q4,ETPR!M4:BI29,26,FALSE),0)</f>
        <v>0</v>
      </c>
      <c r="R23" s="412">
        <f>IFERROR(HLOOKUP(R4,ETPR!N4:BJ29,26,FALSE),0)</f>
        <v>0</v>
      </c>
      <c r="S23" s="412">
        <f>IFERROR(HLOOKUP(S4,ETPR!O4:BK29,26,FALSE),0)</f>
        <v>0</v>
      </c>
      <c r="T23" s="412">
        <f>IFERROR(HLOOKUP(T4,ETPR!P4:BL29,26,FALSE),0)</f>
        <v>0</v>
      </c>
      <c r="U23" s="412">
        <f>IFERROR(HLOOKUP(U4,ETPR!Q4:BM29,26,FALSE),0)</f>
        <v>0</v>
      </c>
      <c r="V23" s="412">
        <f>IFERROR(HLOOKUP(V4,ETPR!R4:BN29,26,FALSE),0)</f>
        <v>0</v>
      </c>
      <c r="W23" s="412">
        <f>IFERROR(HLOOKUP(W4,ETPR!S4:BO29,26,FALSE),0)</f>
        <v>0</v>
      </c>
      <c r="X23" s="412">
        <f>IFERROR(HLOOKUP(X4,ETPR!T4:BP29,26,FALSE),0)</f>
        <v>0</v>
      </c>
      <c r="Y23" s="413"/>
      <c r="Z23" s="413"/>
      <c r="AA23" s="413"/>
      <c r="AB23" s="413"/>
      <c r="AC23" s="413"/>
      <c r="AD23" s="413"/>
      <c r="AE23" s="412">
        <f>ETPR!D9+ETPR!D22-SUM(I23:X23)</f>
        <v>0</v>
      </c>
      <c r="AG23" s="17"/>
      <c r="AH23" s="111"/>
      <c r="AI23" s="17"/>
    </row>
    <row r="24" spans="1:35" s="15" customFormat="1" ht="24" x14ac:dyDescent="0.2">
      <c r="A24" s="404"/>
      <c r="B24" s="405" t="s">
        <v>1511</v>
      </c>
      <c r="C24" s="501" t="s">
        <v>1470</v>
      </c>
      <c r="D24" s="409"/>
      <c r="E24" s="406" t="s">
        <v>1527</v>
      </c>
      <c r="F24" s="407" t="s">
        <v>1476</v>
      </c>
      <c r="G24" s="414">
        <f t="shared" si="2"/>
        <v>0</v>
      </c>
      <c r="H24" s="415">
        <f t="shared" si="1"/>
        <v>0</v>
      </c>
      <c r="I24" s="416">
        <f>IFERROR(HLOOKUP(I4,cpte_CN!$H$4:$BD$253,191,FALSE),0)+IFERROR(HLOOKUP(I4,CN!$H$4:$BD$253,191,FALSE),0)</f>
        <v>0</v>
      </c>
      <c r="J24" s="417"/>
      <c r="K24" s="416">
        <f>IFERROR(HLOOKUP(K4,cpte_CN!$H$4:$BD$253,191,FALSE),0)+IFERROR(HLOOKUP(K4,CN!$H$4:$BD$253,191,FALSE),0)</f>
        <v>0</v>
      </c>
      <c r="L24" s="416">
        <f>IFERROR(HLOOKUP(L4,cpte_CN!$H$4:$BD$253,191,FALSE),0)+IFERROR(HLOOKUP(L4,CN!$H$4:$BD$253,191,FALSE),0)</f>
        <v>0</v>
      </c>
      <c r="M24" s="416">
        <f>IFERROR(HLOOKUP(M4,cpte_CN!$H$4:$BD$253,191,FALSE),0)+IFERROR(HLOOKUP(M4,CN!$H$4:$BD$253,191,FALSE),0)</f>
        <v>0</v>
      </c>
      <c r="N24" s="416">
        <f>IFERROR(HLOOKUP(N4,cpte_CN!$H$4:$BD$253,191,FALSE),0)+IFERROR(HLOOKUP(N4,CN!$H$4:$BD$253,191,FALSE),0)</f>
        <v>0</v>
      </c>
      <c r="O24" s="416">
        <f>IFERROR(HLOOKUP(O4,cpte_CN!$H$4:$BD$253,191,FALSE),0)+IFERROR(HLOOKUP(O4,CN!$H$4:$BD$253,191,FALSE),0)</f>
        <v>0</v>
      </c>
      <c r="P24" s="416">
        <f>IFERROR(HLOOKUP(P4,cpte_CN!$H$4:$BD$253,191,FALSE),0)+IFERROR(HLOOKUP(P4,CN!$H$4:$BD$253,191,FALSE),0)</f>
        <v>0</v>
      </c>
      <c r="Q24" s="416">
        <f>IFERROR(HLOOKUP(Q4,cpte_CN!$H$4:$BD$253,191,FALSE),0)+IFERROR(HLOOKUP(Q4,CN!$H$4:$BD$253,191,FALSE),0)</f>
        <v>0</v>
      </c>
      <c r="R24" s="416">
        <f>IFERROR(HLOOKUP(R4,cpte_CN!$H$4:$BD$253,191,FALSE),0)+IFERROR(HLOOKUP(R4,CN!$H$4:$BD$253,191,FALSE),0)</f>
        <v>0</v>
      </c>
      <c r="S24" s="416">
        <f>IFERROR(HLOOKUP(S4,cpte_CN!$H$4:$BD$253,191,FALSE),0)+IFERROR(HLOOKUP(S4,CN!$H$4:$BD$253,191,FALSE),0)</f>
        <v>0</v>
      </c>
      <c r="T24" s="416">
        <f>IFERROR(HLOOKUP(T4,cpte_CN!$H$4:$BD$253,191,FALSE),0)+IFERROR(HLOOKUP(T4,CN!$H$4:$BD$253,191,FALSE),0)</f>
        <v>0</v>
      </c>
      <c r="U24" s="416">
        <f>IFERROR(HLOOKUP(U4,cpte_CN!$H$4:$BD$253,191,FALSE),0)+IFERROR(HLOOKUP(U4,CN!$H$4:$BD$253,191,FALSE),0)</f>
        <v>0</v>
      </c>
      <c r="V24" s="416">
        <f>IFERROR(HLOOKUP(V4,cpte_CN!$H$4:$BD$253,191,FALSE),0)+IFERROR(HLOOKUP(V4,CN!$H$4:$BD$253,191,FALSE),0)</f>
        <v>0</v>
      </c>
      <c r="W24" s="416">
        <f>IFERROR(HLOOKUP(W4,cpte_CN!$H$4:$BD$253,191,FALSE),0)+IFERROR(HLOOKUP(W4,CN!$H$4:$BD$253,191,FALSE),0)</f>
        <v>0</v>
      </c>
      <c r="X24" s="416">
        <f>IFERROR(HLOOKUP(X4,cpte_CN!$H$4:$BD$253,191,FALSE),0)+IFERROR(HLOOKUP(X4,CN!$H$4:$BD$253,191,FALSE),0)</f>
        <v>0</v>
      </c>
      <c r="Y24" s="417"/>
      <c r="Z24" s="417"/>
      <c r="AA24" s="417"/>
      <c r="AB24" s="417"/>
      <c r="AC24" s="417"/>
      <c r="AD24" s="417"/>
      <c r="AE24" s="416">
        <f>cpte_CN!F$194+CN!F$194-SUM(I24:X24)</f>
        <v>0</v>
      </c>
      <c r="AG24" s="17"/>
      <c r="AH24" s="111"/>
      <c r="AI24" s="17"/>
    </row>
    <row r="25" spans="1:35" s="151" customFormat="1" ht="15" x14ac:dyDescent="0.2">
      <c r="A25" s="404"/>
      <c r="B25" s="405" t="s">
        <v>1512</v>
      </c>
      <c r="C25" s="501" t="s">
        <v>1470</v>
      </c>
      <c r="D25" s="409"/>
      <c r="E25" s="406" t="s">
        <v>1472</v>
      </c>
      <c r="F25" s="407" t="s">
        <v>1476</v>
      </c>
      <c r="G25" s="414">
        <f t="shared" si="2"/>
        <v>0</v>
      </c>
      <c r="H25" s="415">
        <f>SUM(I25:X25)</f>
        <v>0</v>
      </c>
      <c r="I25" s="416">
        <f>IFERROR(HLOOKUP(I4,cpte_CN!$H$4:$BD$253,191,FALSE),0)+IFERROR(HLOOKUP(I4,CN!$H$4:$BD$253,191,FALSE),0)</f>
        <v>0</v>
      </c>
      <c r="J25" s="417"/>
      <c r="K25" s="416">
        <f>IFERROR(HLOOKUP(K4,cpte_CN!$H$4:$BD$253,191,FALSE),0)+IFERROR(HLOOKUP(K4,CN!$H$4:$BD$253,191,FALSE),0)</f>
        <v>0</v>
      </c>
      <c r="L25" s="416">
        <f>IFERROR(HLOOKUP(L4,cpte_CN!$H$4:$BD$253,191,FALSE),0)+IFERROR(HLOOKUP(L4,CN!$H$4:$BD$253,191,FALSE),0)</f>
        <v>0</v>
      </c>
      <c r="M25" s="416">
        <f>IFERROR(HLOOKUP(M4,cpte_CN!$H$4:$BD$253,191,FALSE),0)+IFERROR(HLOOKUP(M4,CN!$H$4:$BD$253,191,FALSE),0)</f>
        <v>0</v>
      </c>
      <c r="N25" s="416">
        <f>IFERROR(HLOOKUP(N4,cpte_CN!$H$4:$BD$253,191,FALSE),0)+IFERROR(HLOOKUP(N4,CN!$H$4:$BD$253,191,FALSE),0)</f>
        <v>0</v>
      </c>
      <c r="O25" s="416">
        <f>IFERROR(HLOOKUP(O4,cpte_CN!$H$4:$BD$253,191,FALSE),0)+IFERROR(HLOOKUP(O4,CN!$H$4:$BD$253,191,FALSE),0)</f>
        <v>0</v>
      </c>
      <c r="P25" s="416">
        <f>IFERROR(HLOOKUP(P4,cpte_CN!$H$4:$BD$253,191,FALSE),0)+IFERROR(HLOOKUP(P4,CN!$H$4:$BD$253,191,FALSE),0)</f>
        <v>0</v>
      </c>
      <c r="Q25" s="416">
        <f>IFERROR(HLOOKUP(Q4,cpte_CN!$H$4:$BD$253,191,FALSE),0)+IFERROR(HLOOKUP(Q4,CN!$H$4:$BD$253,191,FALSE),0)</f>
        <v>0</v>
      </c>
      <c r="R25" s="416">
        <f>IFERROR(HLOOKUP(R4,cpte_CN!$H$4:$BD$253,191,FALSE),0)+IFERROR(HLOOKUP(R4,CN!$H$4:$BD$253,191,FALSE),0)</f>
        <v>0</v>
      </c>
      <c r="S25" s="416">
        <f>IFERROR(HLOOKUP(S4,cpte_CN!$H$4:$BD$253,191,FALSE),0)+IFERROR(HLOOKUP(S4,CN!$H$4:$BD$253,191,FALSE),0)</f>
        <v>0</v>
      </c>
      <c r="T25" s="416">
        <f>IFERROR(HLOOKUP(T4,cpte_CN!$H$4:$BD$253,191,FALSE),0)+IFERROR(HLOOKUP(T4,CN!$H$4:$BD$253,191,FALSE),0)</f>
        <v>0</v>
      </c>
      <c r="U25" s="416">
        <f>IFERROR(HLOOKUP(U4,cpte_CN!$H$4:$BD$253,191,FALSE),0)+IFERROR(HLOOKUP(U4,CN!$H$4:$BD$253,191,FALSE),0)</f>
        <v>0</v>
      </c>
      <c r="V25" s="416">
        <f>IFERROR(HLOOKUP(V4,cpte_CN!$H$4:$BD$253,191,FALSE),0)+IFERROR(HLOOKUP(V4,CN!$H$4:$BD$253,191,FALSE),0)</f>
        <v>0</v>
      </c>
      <c r="W25" s="416">
        <f>IFERROR(HLOOKUP(W4,cpte_CN!$H$4:$BD$253,191,FALSE),0)+IFERROR(HLOOKUP(W4,CN!$H$4:$BD$253,191,FALSE),0)</f>
        <v>0</v>
      </c>
      <c r="X25" s="416">
        <f>IFERROR(HLOOKUP(X4,cpte_CN!$H$4:$BD$253,191,FALSE),0)+IFERROR(HLOOKUP(X4,CN!$H$4:$BD$253,191,FALSE),0)</f>
        <v>0</v>
      </c>
      <c r="Y25" s="417"/>
      <c r="Z25" s="417"/>
      <c r="AA25" s="417"/>
      <c r="AB25" s="417"/>
      <c r="AC25" s="417"/>
      <c r="AD25" s="417"/>
      <c r="AE25" s="416">
        <f>cpte_CN!F$194+CN!F$194 -SUM(I25:X25)</f>
        <v>0</v>
      </c>
      <c r="AG25" s="152"/>
      <c r="AH25" s="155"/>
      <c r="AI25" s="152"/>
    </row>
    <row r="26" spans="1:35" ht="15" x14ac:dyDescent="0.2">
      <c r="A26" s="418"/>
      <c r="B26" s="405" t="s">
        <v>1045</v>
      </c>
      <c r="C26" s="501" t="s">
        <v>1471</v>
      </c>
      <c r="D26" s="397" t="s">
        <v>708</v>
      </c>
      <c r="E26" s="406" t="s">
        <v>1047</v>
      </c>
      <c r="F26" s="407" t="s">
        <v>1475</v>
      </c>
      <c r="G26" s="414">
        <f t="shared" si="2"/>
        <v>0</v>
      </c>
      <c r="H26" s="415">
        <f>SUM(I26:X26)</f>
        <v>0</v>
      </c>
      <c r="I26" s="419"/>
      <c r="J26" s="417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7"/>
      <c r="Z26" s="417"/>
      <c r="AA26" s="417"/>
      <c r="AB26" s="417"/>
      <c r="AC26" s="417"/>
      <c r="AD26" s="417"/>
      <c r="AE26" s="420"/>
      <c r="AG26" s="17"/>
      <c r="AH26" s="111"/>
      <c r="AI26" s="17"/>
    </row>
    <row r="27" spans="1:35" x14ac:dyDescent="0.2">
      <c r="A27" s="418"/>
      <c r="B27" s="405" t="s">
        <v>1473</v>
      </c>
      <c r="C27" s="501" t="s">
        <v>1530</v>
      </c>
      <c r="D27" s="397" t="s">
        <v>708</v>
      </c>
      <c r="E27" s="406" t="s">
        <v>1421</v>
      </c>
      <c r="F27" s="407" t="s">
        <v>1475</v>
      </c>
      <c r="G27" s="302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G27" s="17"/>
      <c r="AH27" s="111"/>
      <c r="AI27" s="17"/>
    </row>
    <row r="28" spans="1:35" s="15" customFormat="1" ht="15" customHeight="1" x14ac:dyDescent="0.2">
      <c r="A28" s="418"/>
      <c r="B28" s="405" t="s">
        <v>1536</v>
      </c>
      <c r="C28" s="501" t="s">
        <v>1492</v>
      </c>
      <c r="D28" s="397" t="s">
        <v>708</v>
      </c>
      <c r="E28" s="406" t="s">
        <v>746</v>
      </c>
      <c r="F28" s="407" t="s">
        <v>1475</v>
      </c>
      <c r="G28" s="408">
        <f t="shared" ref="G28:G29" si="3">SUM(I28:AE28)</f>
        <v>0</v>
      </c>
      <c r="H28" s="286">
        <f t="shared" ref="H28:H29" si="4">SUM(I28:X28)</f>
        <v>0</v>
      </c>
      <c r="I28" s="395"/>
      <c r="J28" s="290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290"/>
      <c r="Z28" s="290"/>
      <c r="AA28" s="290"/>
      <c r="AB28" s="290"/>
      <c r="AC28" s="290"/>
      <c r="AD28" s="403"/>
      <c r="AE28" s="403"/>
      <c r="AF28" s="4"/>
      <c r="AG28" s="17"/>
      <c r="AH28" s="111"/>
      <c r="AI28" s="17"/>
    </row>
    <row r="29" spans="1:35" s="15" customFormat="1" ht="25.5" x14ac:dyDescent="0.2">
      <c r="A29" s="418"/>
      <c r="B29" s="405" t="s">
        <v>1046</v>
      </c>
      <c r="C29" s="501" t="s">
        <v>1531</v>
      </c>
      <c r="D29" s="397" t="s">
        <v>708</v>
      </c>
      <c r="E29" s="406" t="s">
        <v>1474</v>
      </c>
      <c r="F29" s="407" t="s">
        <v>1475</v>
      </c>
      <c r="G29" s="408">
        <f t="shared" si="3"/>
        <v>0</v>
      </c>
      <c r="H29" s="286">
        <f t="shared" si="4"/>
        <v>0</v>
      </c>
      <c r="I29" s="395"/>
      <c r="J29" s="290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290"/>
      <c r="Z29" s="290"/>
      <c r="AA29" s="290"/>
      <c r="AB29" s="290"/>
      <c r="AC29" s="290"/>
      <c r="AD29" s="290"/>
      <c r="AE29" s="403"/>
      <c r="AF29" s="4"/>
      <c r="AG29" s="17"/>
      <c r="AH29" s="111"/>
      <c r="AI29" s="17"/>
    </row>
    <row r="30" spans="1:35" ht="62.25" customHeight="1" x14ac:dyDescent="0.2">
      <c r="A30" s="588" t="s">
        <v>1593</v>
      </c>
      <c r="B30" s="588"/>
      <c r="C30" s="588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G30" s="534" t="s">
        <v>1596</v>
      </c>
      <c r="AH30" s="111"/>
    </row>
    <row r="31" spans="1:35" ht="15" x14ac:dyDescent="0.2">
      <c r="A31" s="421" t="s">
        <v>929</v>
      </c>
      <c r="B31" s="405"/>
      <c r="C31" s="422"/>
      <c r="D31" s="397" t="s">
        <v>708</v>
      </c>
      <c r="E31" s="423"/>
      <c r="F31" s="423"/>
      <c r="G31" s="408">
        <f>SUM(I31:AE31)</f>
        <v>0</v>
      </c>
      <c r="H31" s="286">
        <f>SUM(K31:X31)</f>
        <v>0</v>
      </c>
      <c r="I31" s="290"/>
      <c r="J31" s="290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290"/>
      <c r="Z31" s="403"/>
      <c r="AA31" s="290"/>
      <c r="AB31" s="403"/>
      <c r="AC31" s="403"/>
      <c r="AD31" s="403"/>
      <c r="AE31" s="403"/>
      <c r="AG31" s="152" t="str">
        <f>IF(AND(B31&lt;&gt;"",H31=0),"KO","")</f>
        <v/>
      </c>
      <c r="AH31" s="111"/>
      <c r="AI31" s="17"/>
    </row>
    <row r="32" spans="1:35" ht="15" x14ac:dyDescent="0.2">
      <c r="A32" s="421" t="s">
        <v>929</v>
      </c>
      <c r="B32" s="405"/>
      <c r="C32" s="422"/>
      <c r="D32" s="397" t="s">
        <v>708</v>
      </c>
      <c r="E32" s="423"/>
      <c r="F32" s="423"/>
      <c r="G32" s="408">
        <f t="shared" ref="G32:G95" si="5">SUM(I32:AE32)</f>
        <v>0</v>
      </c>
      <c r="H32" s="286">
        <f t="shared" ref="H32:H95" si="6">SUM(K32:X32)</f>
        <v>0</v>
      </c>
      <c r="I32" s="290"/>
      <c r="J32" s="290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290"/>
      <c r="Z32" s="403"/>
      <c r="AA32" s="290"/>
      <c r="AB32" s="403"/>
      <c r="AC32" s="403"/>
      <c r="AD32" s="403"/>
      <c r="AE32" s="403"/>
      <c r="AG32" s="152" t="str">
        <f t="shared" ref="AG32:AG95" si="7">IF(AND(B32&lt;&gt;"",H32=0),"KO","")</f>
        <v/>
      </c>
      <c r="AH32" s="111"/>
      <c r="AI32" s="17"/>
    </row>
    <row r="33" spans="1:35" ht="15" x14ac:dyDescent="0.2">
      <c r="A33" s="421" t="s">
        <v>929</v>
      </c>
      <c r="B33" s="405"/>
      <c r="C33" s="422"/>
      <c r="D33" s="397" t="s">
        <v>708</v>
      </c>
      <c r="E33" s="423"/>
      <c r="F33" s="423"/>
      <c r="G33" s="408">
        <f t="shared" si="5"/>
        <v>0</v>
      </c>
      <c r="H33" s="286">
        <f t="shared" si="6"/>
        <v>0</v>
      </c>
      <c r="I33" s="290"/>
      <c r="J33" s="290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290"/>
      <c r="Z33" s="403"/>
      <c r="AA33" s="290"/>
      <c r="AB33" s="403"/>
      <c r="AC33" s="403"/>
      <c r="AD33" s="403"/>
      <c r="AE33" s="403"/>
      <c r="AG33" s="152" t="str">
        <f t="shared" si="7"/>
        <v/>
      </c>
      <c r="AH33" s="111"/>
      <c r="AI33" s="17"/>
    </row>
    <row r="34" spans="1:35" ht="15" x14ac:dyDescent="0.2">
      <c r="A34" s="421" t="s">
        <v>929</v>
      </c>
      <c r="B34" s="405"/>
      <c r="C34" s="422"/>
      <c r="D34" s="397" t="s">
        <v>708</v>
      </c>
      <c r="E34" s="423"/>
      <c r="F34" s="423"/>
      <c r="G34" s="408">
        <f t="shared" si="5"/>
        <v>0</v>
      </c>
      <c r="H34" s="286">
        <f t="shared" si="6"/>
        <v>0</v>
      </c>
      <c r="I34" s="290"/>
      <c r="J34" s="290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290"/>
      <c r="Z34" s="403"/>
      <c r="AA34" s="290"/>
      <c r="AB34" s="403"/>
      <c r="AC34" s="403"/>
      <c r="AD34" s="403"/>
      <c r="AE34" s="403"/>
      <c r="AG34" s="152" t="str">
        <f t="shared" si="7"/>
        <v/>
      </c>
      <c r="AH34" s="111"/>
      <c r="AI34" s="17"/>
    </row>
    <row r="35" spans="1:35" ht="15" x14ac:dyDescent="0.2">
      <c r="A35" s="421" t="s">
        <v>929</v>
      </c>
      <c r="B35" s="405"/>
      <c r="C35" s="422"/>
      <c r="D35" s="397" t="s">
        <v>708</v>
      </c>
      <c r="E35" s="423"/>
      <c r="F35" s="423"/>
      <c r="G35" s="408">
        <f t="shared" si="5"/>
        <v>0</v>
      </c>
      <c r="H35" s="286">
        <f t="shared" si="6"/>
        <v>0</v>
      </c>
      <c r="I35" s="290"/>
      <c r="J35" s="290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290"/>
      <c r="Z35" s="403"/>
      <c r="AA35" s="290"/>
      <c r="AB35" s="403"/>
      <c r="AC35" s="403"/>
      <c r="AD35" s="403"/>
      <c r="AE35" s="403"/>
      <c r="AG35" s="152" t="str">
        <f t="shared" si="7"/>
        <v/>
      </c>
      <c r="AH35" s="111"/>
      <c r="AI35" s="17"/>
    </row>
    <row r="36" spans="1:35" ht="15" x14ac:dyDescent="0.2">
      <c r="A36" s="421" t="s">
        <v>929</v>
      </c>
      <c r="B36" s="405"/>
      <c r="C36" s="422"/>
      <c r="D36" s="397" t="s">
        <v>708</v>
      </c>
      <c r="E36" s="423"/>
      <c r="F36" s="423"/>
      <c r="G36" s="408">
        <f t="shared" si="5"/>
        <v>0</v>
      </c>
      <c r="H36" s="286">
        <f t="shared" si="6"/>
        <v>0</v>
      </c>
      <c r="I36" s="290"/>
      <c r="J36" s="290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290"/>
      <c r="Z36" s="403"/>
      <c r="AA36" s="290"/>
      <c r="AB36" s="403"/>
      <c r="AC36" s="403"/>
      <c r="AD36" s="403"/>
      <c r="AE36" s="403"/>
      <c r="AG36" s="152" t="str">
        <f t="shared" si="7"/>
        <v/>
      </c>
      <c r="AH36" s="111"/>
      <c r="AI36" s="17"/>
    </row>
    <row r="37" spans="1:35" ht="15" x14ac:dyDescent="0.2">
      <c r="A37" s="421" t="s">
        <v>929</v>
      </c>
      <c r="B37" s="405"/>
      <c r="C37" s="422"/>
      <c r="D37" s="397" t="s">
        <v>708</v>
      </c>
      <c r="E37" s="423"/>
      <c r="F37" s="423"/>
      <c r="G37" s="408">
        <f t="shared" si="5"/>
        <v>0</v>
      </c>
      <c r="H37" s="286">
        <f t="shared" si="6"/>
        <v>0</v>
      </c>
      <c r="I37" s="290"/>
      <c r="J37" s="290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290"/>
      <c r="Z37" s="403"/>
      <c r="AA37" s="290"/>
      <c r="AB37" s="403"/>
      <c r="AC37" s="403"/>
      <c r="AD37" s="403"/>
      <c r="AE37" s="403"/>
      <c r="AG37" s="152" t="str">
        <f t="shared" si="7"/>
        <v/>
      </c>
      <c r="AH37" s="111"/>
      <c r="AI37" s="17"/>
    </row>
    <row r="38" spans="1:35" ht="15" x14ac:dyDescent="0.2">
      <c r="A38" s="421" t="s">
        <v>929</v>
      </c>
      <c r="B38" s="405"/>
      <c r="C38" s="422"/>
      <c r="D38" s="397" t="s">
        <v>708</v>
      </c>
      <c r="E38" s="423"/>
      <c r="F38" s="423"/>
      <c r="G38" s="408">
        <f t="shared" si="5"/>
        <v>0</v>
      </c>
      <c r="H38" s="286">
        <f t="shared" si="6"/>
        <v>0</v>
      </c>
      <c r="I38" s="290"/>
      <c r="J38" s="290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290"/>
      <c r="Z38" s="403"/>
      <c r="AA38" s="290"/>
      <c r="AB38" s="403"/>
      <c r="AC38" s="403"/>
      <c r="AD38" s="403"/>
      <c r="AE38" s="403"/>
      <c r="AG38" s="152" t="str">
        <f t="shared" si="7"/>
        <v/>
      </c>
      <c r="AH38" s="111"/>
      <c r="AI38" s="17"/>
    </row>
    <row r="39" spans="1:35" ht="15" x14ac:dyDescent="0.2">
      <c r="A39" s="421" t="s">
        <v>929</v>
      </c>
      <c r="B39" s="405"/>
      <c r="C39" s="422"/>
      <c r="D39" s="397" t="s">
        <v>708</v>
      </c>
      <c r="E39" s="423"/>
      <c r="F39" s="423"/>
      <c r="G39" s="408">
        <f t="shared" si="5"/>
        <v>0</v>
      </c>
      <c r="H39" s="286">
        <f t="shared" si="6"/>
        <v>0</v>
      </c>
      <c r="I39" s="290"/>
      <c r="J39" s="290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290"/>
      <c r="Z39" s="403"/>
      <c r="AA39" s="290"/>
      <c r="AB39" s="403"/>
      <c r="AC39" s="403"/>
      <c r="AD39" s="403"/>
      <c r="AE39" s="403"/>
      <c r="AG39" s="152" t="str">
        <f t="shared" si="7"/>
        <v/>
      </c>
      <c r="AH39" s="111"/>
      <c r="AI39" s="17"/>
    </row>
    <row r="40" spans="1:35" ht="15" x14ac:dyDescent="0.2">
      <c r="A40" s="421" t="s">
        <v>929</v>
      </c>
      <c r="B40" s="405"/>
      <c r="C40" s="422"/>
      <c r="D40" s="397" t="s">
        <v>708</v>
      </c>
      <c r="E40" s="423"/>
      <c r="F40" s="423"/>
      <c r="G40" s="408">
        <f t="shared" si="5"/>
        <v>0</v>
      </c>
      <c r="H40" s="286">
        <f t="shared" si="6"/>
        <v>0</v>
      </c>
      <c r="I40" s="290"/>
      <c r="J40" s="290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290"/>
      <c r="Z40" s="403"/>
      <c r="AA40" s="290"/>
      <c r="AB40" s="403"/>
      <c r="AC40" s="403"/>
      <c r="AD40" s="403"/>
      <c r="AE40" s="403"/>
      <c r="AG40" s="152" t="str">
        <f t="shared" si="7"/>
        <v/>
      </c>
      <c r="AH40" s="111"/>
      <c r="AI40" s="17"/>
    </row>
    <row r="41" spans="1:35" ht="15" x14ac:dyDescent="0.2">
      <c r="A41" s="421" t="s">
        <v>929</v>
      </c>
      <c r="B41" s="405"/>
      <c r="C41" s="422"/>
      <c r="D41" s="397" t="s">
        <v>708</v>
      </c>
      <c r="E41" s="423"/>
      <c r="F41" s="423"/>
      <c r="G41" s="408">
        <f t="shared" si="5"/>
        <v>0</v>
      </c>
      <c r="H41" s="286">
        <f t="shared" si="6"/>
        <v>0</v>
      </c>
      <c r="I41" s="290"/>
      <c r="J41" s="290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290"/>
      <c r="Z41" s="403"/>
      <c r="AA41" s="290"/>
      <c r="AB41" s="403"/>
      <c r="AC41" s="403"/>
      <c r="AD41" s="403"/>
      <c r="AE41" s="403"/>
      <c r="AG41" s="152" t="str">
        <f t="shared" si="7"/>
        <v/>
      </c>
      <c r="AH41" s="111"/>
      <c r="AI41" s="17"/>
    </row>
    <row r="42" spans="1:35" ht="15" x14ac:dyDescent="0.2">
      <c r="A42" s="421" t="s">
        <v>929</v>
      </c>
      <c r="B42" s="405"/>
      <c r="C42" s="422"/>
      <c r="D42" s="397" t="s">
        <v>708</v>
      </c>
      <c r="E42" s="423"/>
      <c r="F42" s="423"/>
      <c r="G42" s="408">
        <f t="shared" si="5"/>
        <v>0</v>
      </c>
      <c r="H42" s="286">
        <f t="shared" si="6"/>
        <v>0</v>
      </c>
      <c r="I42" s="290"/>
      <c r="J42" s="290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290"/>
      <c r="Z42" s="403"/>
      <c r="AA42" s="290"/>
      <c r="AB42" s="403"/>
      <c r="AC42" s="403"/>
      <c r="AD42" s="403"/>
      <c r="AE42" s="403"/>
      <c r="AG42" s="152" t="str">
        <f t="shared" si="7"/>
        <v/>
      </c>
      <c r="AH42" s="111"/>
      <c r="AI42" s="17"/>
    </row>
    <row r="43" spans="1:35" ht="15" x14ac:dyDescent="0.2">
      <c r="A43" s="421" t="s">
        <v>929</v>
      </c>
      <c r="B43" s="405"/>
      <c r="C43" s="422"/>
      <c r="D43" s="397" t="s">
        <v>708</v>
      </c>
      <c r="E43" s="423"/>
      <c r="F43" s="423"/>
      <c r="G43" s="408">
        <f t="shared" si="5"/>
        <v>0</v>
      </c>
      <c r="H43" s="286">
        <f t="shared" si="6"/>
        <v>0</v>
      </c>
      <c r="I43" s="290"/>
      <c r="J43" s="290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290"/>
      <c r="Z43" s="403"/>
      <c r="AA43" s="290"/>
      <c r="AB43" s="403"/>
      <c r="AC43" s="403"/>
      <c r="AD43" s="403"/>
      <c r="AE43" s="403"/>
      <c r="AG43" s="152" t="str">
        <f t="shared" si="7"/>
        <v/>
      </c>
      <c r="AH43" s="111"/>
      <c r="AI43" s="17"/>
    </row>
    <row r="44" spans="1:35" ht="15" x14ac:dyDescent="0.2">
      <c r="A44" s="421" t="s">
        <v>929</v>
      </c>
      <c r="B44" s="405"/>
      <c r="C44" s="422"/>
      <c r="D44" s="397" t="s">
        <v>708</v>
      </c>
      <c r="E44" s="423"/>
      <c r="F44" s="423"/>
      <c r="G44" s="408">
        <f t="shared" si="5"/>
        <v>0</v>
      </c>
      <c r="H44" s="286">
        <f t="shared" si="6"/>
        <v>0</v>
      </c>
      <c r="I44" s="290"/>
      <c r="J44" s="290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290"/>
      <c r="Z44" s="403"/>
      <c r="AA44" s="290"/>
      <c r="AB44" s="403"/>
      <c r="AC44" s="403"/>
      <c r="AD44" s="403"/>
      <c r="AE44" s="403"/>
      <c r="AG44" s="152" t="str">
        <f t="shared" si="7"/>
        <v/>
      </c>
      <c r="AH44" s="111"/>
      <c r="AI44" s="17"/>
    </row>
    <row r="45" spans="1:35" ht="15" x14ac:dyDescent="0.2">
      <c r="A45" s="421" t="s">
        <v>929</v>
      </c>
      <c r="B45" s="405"/>
      <c r="C45" s="422"/>
      <c r="D45" s="397" t="s">
        <v>708</v>
      </c>
      <c r="E45" s="423"/>
      <c r="F45" s="423"/>
      <c r="G45" s="408">
        <f t="shared" si="5"/>
        <v>0</v>
      </c>
      <c r="H45" s="286">
        <f t="shared" si="6"/>
        <v>0</v>
      </c>
      <c r="I45" s="290"/>
      <c r="J45" s="290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290"/>
      <c r="Z45" s="403"/>
      <c r="AA45" s="290"/>
      <c r="AB45" s="403"/>
      <c r="AC45" s="403"/>
      <c r="AD45" s="403"/>
      <c r="AE45" s="403"/>
      <c r="AG45" s="152" t="str">
        <f t="shared" si="7"/>
        <v/>
      </c>
      <c r="AH45" s="111"/>
      <c r="AI45" s="17"/>
    </row>
    <row r="46" spans="1:35" ht="15" x14ac:dyDescent="0.2">
      <c r="A46" s="421" t="s">
        <v>929</v>
      </c>
      <c r="B46" s="405"/>
      <c r="C46" s="422"/>
      <c r="D46" s="397" t="s">
        <v>708</v>
      </c>
      <c r="E46" s="423"/>
      <c r="F46" s="423"/>
      <c r="G46" s="408">
        <f t="shared" si="5"/>
        <v>0</v>
      </c>
      <c r="H46" s="286">
        <f t="shared" si="6"/>
        <v>0</v>
      </c>
      <c r="I46" s="290"/>
      <c r="J46" s="290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290"/>
      <c r="Z46" s="403"/>
      <c r="AA46" s="290"/>
      <c r="AB46" s="403"/>
      <c r="AC46" s="403"/>
      <c r="AD46" s="403"/>
      <c r="AE46" s="403"/>
      <c r="AG46" s="152" t="str">
        <f t="shared" si="7"/>
        <v/>
      </c>
      <c r="AH46" s="111"/>
      <c r="AI46" s="17"/>
    </row>
    <row r="47" spans="1:35" ht="15" x14ac:dyDescent="0.2">
      <c r="A47" s="421" t="s">
        <v>929</v>
      </c>
      <c r="B47" s="405"/>
      <c r="C47" s="422"/>
      <c r="D47" s="397" t="s">
        <v>708</v>
      </c>
      <c r="E47" s="423"/>
      <c r="F47" s="423"/>
      <c r="G47" s="408">
        <f t="shared" si="5"/>
        <v>0</v>
      </c>
      <c r="H47" s="286">
        <f t="shared" si="6"/>
        <v>0</v>
      </c>
      <c r="I47" s="290"/>
      <c r="J47" s="290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290"/>
      <c r="Z47" s="403"/>
      <c r="AA47" s="290"/>
      <c r="AB47" s="403"/>
      <c r="AC47" s="403"/>
      <c r="AD47" s="403"/>
      <c r="AE47" s="403"/>
      <c r="AG47" s="152" t="str">
        <f t="shared" si="7"/>
        <v/>
      </c>
      <c r="AH47" s="111"/>
      <c r="AI47" s="17"/>
    </row>
    <row r="48" spans="1:35" ht="15" x14ac:dyDescent="0.2">
      <c r="A48" s="421" t="s">
        <v>929</v>
      </c>
      <c r="B48" s="405"/>
      <c r="C48" s="422"/>
      <c r="D48" s="397" t="s">
        <v>708</v>
      </c>
      <c r="E48" s="423"/>
      <c r="F48" s="423"/>
      <c r="G48" s="408">
        <f t="shared" si="5"/>
        <v>0</v>
      </c>
      <c r="H48" s="286">
        <f t="shared" si="6"/>
        <v>0</v>
      </c>
      <c r="I48" s="290"/>
      <c r="J48" s="290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290"/>
      <c r="Z48" s="403"/>
      <c r="AA48" s="290"/>
      <c r="AB48" s="403"/>
      <c r="AC48" s="403"/>
      <c r="AD48" s="403"/>
      <c r="AE48" s="403"/>
      <c r="AG48" s="152" t="str">
        <f t="shared" si="7"/>
        <v/>
      </c>
      <c r="AH48" s="111"/>
      <c r="AI48" s="17"/>
    </row>
    <row r="49" spans="1:35" ht="15" x14ac:dyDescent="0.2">
      <c r="A49" s="421" t="s">
        <v>929</v>
      </c>
      <c r="B49" s="405"/>
      <c r="C49" s="422"/>
      <c r="D49" s="397" t="s">
        <v>708</v>
      </c>
      <c r="E49" s="423"/>
      <c r="F49" s="423"/>
      <c r="G49" s="408">
        <f t="shared" si="5"/>
        <v>0</v>
      </c>
      <c r="H49" s="286">
        <f t="shared" si="6"/>
        <v>0</v>
      </c>
      <c r="I49" s="290"/>
      <c r="J49" s="290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290"/>
      <c r="Z49" s="403"/>
      <c r="AA49" s="290"/>
      <c r="AB49" s="403"/>
      <c r="AC49" s="403"/>
      <c r="AD49" s="403"/>
      <c r="AE49" s="403"/>
      <c r="AG49" s="152" t="str">
        <f t="shared" si="7"/>
        <v/>
      </c>
      <c r="AH49" s="111"/>
      <c r="AI49" s="17"/>
    </row>
    <row r="50" spans="1:35" ht="15" x14ac:dyDescent="0.2">
      <c r="A50" s="421" t="s">
        <v>929</v>
      </c>
      <c r="B50" s="405"/>
      <c r="C50" s="422"/>
      <c r="D50" s="397" t="s">
        <v>708</v>
      </c>
      <c r="E50" s="423"/>
      <c r="F50" s="423"/>
      <c r="G50" s="408">
        <f t="shared" si="5"/>
        <v>0</v>
      </c>
      <c r="H50" s="286">
        <f t="shared" si="6"/>
        <v>0</v>
      </c>
      <c r="I50" s="290"/>
      <c r="J50" s="290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290"/>
      <c r="Z50" s="403"/>
      <c r="AA50" s="290"/>
      <c r="AB50" s="403"/>
      <c r="AC50" s="403"/>
      <c r="AD50" s="403"/>
      <c r="AE50" s="403"/>
      <c r="AG50" s="152" t="str">
        <f t="shared" si="7"/>
        <v/>
      </c>
      <c r="AH50" s="111"/>
      <c r="AI50" s="17"/>
    </row>
    <row r="51" spans="1:35" ht="15" x14ac:dyDescent="0.2">
      <c r="A51" s="421" t="s">
        <v>929</v>
      </c>
      <c r="B51" s="405"/>
      <c r="C51" s="422"/>
      <c r="D51" s="397" t="s">
        <v>708</v>
      </c>
      <c r="E51" s="423"/>
      <c r="F51" s="423"/>
      <c r="G51" s="408">
        <f t="shared" si="5"/>
        <v>0</v>
      </c>
      <c r="H51" s="286">
        <f t="shared" si="6"/>
        <v>0</v>
      </c>
      <c r="I51" s="290"/>
      <c r="J51" s="290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290"/>
      <c r="Z51" s="403"/>
      <c r="AA51" s="290"/>
      <c r="AB51" s="403"/>
      <c r="AC51" s="403"/>
      <c r="AD51" s="403"/>
      <c r="AE51" s="403"/>
      <c r="AG51" s="152" t="str">
        <f t="shared" si="7"/>
        <v/>
      </c>
      <c r="AH51" s="111"/>
      <c r="AI51" s="17"/>
    </row>
    <row r="52" spans="1:35" ht="15" x14ac:dyDescent="0.2">
      <c r="A52" s="421" t="s">
        <v>929</v>
      </c>
      <c r="B52" s="405"/>
      <c r="C52" s="422"/>
      <c r="D52" s="397" t="s">
        <v>708</v>
      </c>
      <c r="E52" s="423"/>
      <c r="F52" s="423"/>
      <c r="G52" s="408">
        <f t="shared" si="5"/>
        <v>0</v>
      </c>
      <c r="H52" s="286">
        <f t="shared" si="6"/>
        <v>0</v>
      </c>
      <c r="I52" s="290"/>
      <c r="J52" s="290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290"/>
      <c r="Z52" s="403"/>
      <c r="AA52" s="290"/>
      <c r="AB52" s="403"/>
      <c r="AC52" s="403"/>
      <c r="AD52" s="403"/>
      <c r="AE52" s="403"/>
      <c r="AG52" s="152" t="str">
        <f t="shared" si="7"/>
        <v/>
      </c>
      <c r="AH52" s="111"/>
      <c r="AI52" s="17"/>
    </row>
    <row r="53" spans="1:35" ht="15" x14ac:dyDescent="0.2">
      <c r="A53" s="421" t="s">
        <v>929</v>
      </c>
      <c r="B53" s="405"/>
      <c r="C53" s="422"/>
      <c r="D53" s="397" t="s">
        <v>708</v>
      </c>
      <c r="E53" s="423"/>
      <c r="F53" s="423"/>
      <c r="G53" s="408">
        <f t="shared" si="5"/>
        <v>0</v>
      </c>
      <c r="H53" s="286">
        <f t="shared" si="6"/>
        <v>0</v>
      </c>
      <c r="I53" s="290"/>
      <c r="J53" s="290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290"/>
      <c r="Z53" s="403"/>
      <c r="AA53" s="290"/>
      <c r="AB53" s="403"/>
      <c r="AC53" s="403"/>
      <c r="AD53" s="403"/>
      <c r="AE53" s="403"/>
      <c r="AG53" s="152" t="str">
        <f t="shared" si="7"/>
        <v/>
      </c>
      <c r="AH53" s="111"/>
      <c r="AI53" s="17"/>
    </row>
    <row r="54" spans="1:35" ht="15" x14ac:dyDescent="0.2">
      <c r="A54" s="421" t="s">
        <v>929</v>
      </c>
      <c r="B54" s="405"/>
      <c r="C54" s="422"/>
      <c r="D54" s="397" t="s">
        <v>708</v>
      </c>
      <c r="E54" s="423"/>
      <c r="F54" s="423"/>
      <c r="G54" s="408">
        <f t="shared" si="5"/>
        <v>0</v>
      </c>
      <c r="H54" s="286">
        <f t="shared" si="6"/>
        <v>0</v>
      </c>
      <c r="I54" s="290"/>
      <c r="J54" s="290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290"/>
      <c r="Z54" s="403"/>
      <c r="AA54" s="290"/>
      <c r="AB54" s="403"/>
      <c r="AC54" s="403"/>
      <c r="AD54" s="403"/>
      <c r="AE54" s="403"/>
      <c r="AG54" s="152" t="str">
        <f t="shared" si="7"/>
        <v/>
      </c>
      <c r="AH54" s="111"/>
      <c r="AI54" s="17"/>
    </row>
    <row r="55" spans="1:35" ht="15" x14ac:dyDescent="0.2">
      <c r="A55" s="421" t="s">
        <v>929</v>
      </c>
      <c r="B55" s="405"/>
      <c r="C55" s="422"/>
      <c r="D55" s="397" t="s">
        <v>708</v>
      </c>
      <c r="E55" s="423"/>
      <c r="F55" s="423"/>
      <c r="G55" s="408">
        <f t="shared" si="5"/>
        <v>0</v>
      </c>
      <c r="H55" s="286">
        <f t="shared" si="6"/>
        <v>0</v>
      </c>
      <c r="I55" s="290"/>
      <c r="J55" s="290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290"/>
      <c r="Z55" s="403"/>
      <c r="AA55" s="290"/>
      <c r="AB55" s="403"/>
      <c r="AC55" s="403"/>
      <c r="AD55" s="403"/>
      <c r="AE55" s="403"/>
      <c r="AG55" s="152" t="str">
        <f t="shared" si="7"/>
        <v/>
      </c>
      <c r="AH55" s="111"/>
      <c r="AI55" s="17"/>
    </row>
    <row r="56" spans="1:35" ht="15" x14ac:dyDescent="0.2">
      <c r="A56" s="421" t="s">
        <v>929</v>
      </c>
      <c r="B56" s="405"/>
      <c r="C56" s="422"/>
      <c r="D56" s="397" t="s">
        <v>708</v>
      </c>
      <c r="E56" s="423"/>
      <c r="F56" s="423"/>
      <c r="G56" s="408">
        <f t="shared" si="5"/>
        <v>0</v>
      </c>
      <c r="H56" s="286">
        <f t="shared" si="6"/>
        <v>0</v>
      </c>
      <c r="I56" s="290"/>
      <c r="J56" s="290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290"/>
      <c r="Z56" s="403"/>
      <c r="AA56" s="290"/>
      <c r="AB56" s="403"/>
      <c r="AC56" s="403"/>
      <c r="AD56" s="403"/>
      <c r="AE56" s="403"/>
      <c r="AG56" s="152" t="str">
        <f t="shared" si="7"/>
        <v/>
      </c>
      <c r="AH56" s="111"/>
      <c r="AI56" s="17"/>
    </row>
    <row r="57" spans="1:35" ht="15" x14ac:dyDescent="0.2">
      <c r="A57" s="421" t="s">
        <v>929</v>
      </c>
      <c r="B57" s="405"/>
      <c r="C57" s="422"/>
      <c r="D57" s="397" t="s">
        <v>708</v>
      </c>
      <c r="E57" s="423"/>
      <c r="F57" s="423"/>
      <c r="G57" s="408">
        <f t="shared" si="5"/>
        <v>0</v>
      </c>
      <c r="H57" s="286">
        <f t="shared" si="6"/>
        <v>0</v>
      </c>
      <c r="I57" s="290"/>
      <c r="J57" s="290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290"/>
      <c r="Z57" s="403"/>
      <c r="AA57" s="290"/>
      <c r="AB57" s="403"/>
      <c r="AC57" s="403"/>
      <c r="AD57" s="403"/>
      <c r="AE57" s="403"/>
      <c r="AG57" s="152" t="str">
        <f t="shared" si="7"/>
        <v/>
      </c>
      <c r="AH57" s="111"/>
      <c r="AI57" s="17"/>
    </row>
    <row r="58" spans="1:35" ht="15" x14ac:dyDescent="0.2">
      <c r="A58" s="421" t="s">
        <v>929</v>
      </c>
      <c r="B58" s="405"/>
      <c r="C58" s="422"/>
      <c r="D58" s="397" t="s">
        <v>708</v>
      </c>
      <c r="E58" s="423"/>
      <c r="F58" s="423"/>
      <c r="G58" s="408">
        <f t="shared" si="5"/>
        <v>0</v>
      </c>
      <c r="H58" s="286">
        <f t="shared" si="6"/>
        <v>0</v>
      </c>
      <c r="I58" s="290"/>
      <c r="J58" s="290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290"/>
      <c r="Z58" s="403"/>
      <c r="AA58" s="290"/>
      <c r="AB58" s="403"/>
      <c r="AC58" s="403"/>
      <c r="AD58" s="403"/>
      <c r="AE58" s="403"/>
      <c r="AG58" s="152" t="str">
        <f t="shared" si="7"/>
        <v/>
      </c>
      <c r="AH58" s="111"/>
      <c r="AI58" s="17"/>
    </row>
    <row r="59" spans="1:35" ht="15" x14ac:dyDescent="0.2">
      <c r="A59" s="421" t="s">
        <v>929</v>
      </c>
      <c r="B59" s="405"/>
      <c r="C59" s="422"/>
      <c r="D59" s="397" t="s">
        <v>708</v>
      </c>
      <c r="E59" s="423"/>
      <c r="F59" s="423"/>
      <c r="G59" s="408">
        <f t="shared" si="5"/>
        <v>0</v>
      </c>
      <c r="H59" s="286">
        <f t="shared" si="6"/>
        <v>0</v>
      </c>
      <c r="I59" s="290"/>
      <c r="J59" s="290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290"/>
      <c r="Z59" s="403"/>
      <c r="AA59" s="290"/>
      <c r="AB59" s="403"/>
      <c r="AC59" s="403"/>
      <c r="AD59" s="403"/>
      <c r="AE59" s="403"/>
      <c r="AG59" s="152" t="str">
        <f t="shared" si="7"/>
        <v/>
      </c>
      <c r="AH59" s="111"/>
      <c r="AI59" s="17"/>
    </row>
    <row r="60" spans="1:35" ht="15" x14ac:dyDescent="0.2">
      <c r="A60" s="421" t="s">
        <v>929</v>
      </c>
      <c r="B60" s="405"/>
      <c r="C60" s="422"/>
      <c r="D60" s="397" t="s">
        <v>708</v>
      </c>
      <c r="E60" s="423"/>
      <c r="F60" s="423"/>
      <c r="G60" s="408">
        <f t="shared" si="5"/>
        <v>0</v>
      </c>
      <c r="H60" s="286">
        <f t="shared" si="6"/>
        <v>0</v>
      </c>
      <c r="I60" s="290"/>
      <c r="J60" s="290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290"/>
      <c r="Z60" s="403"/>
      <c r="AA60" s="290"/>
      <c r="AB60" s="403"/>
      <c r="AC60" s="403"/>
      <c r="AD60" s="403"/>
      <c r="AE60" s="403"/>
      <c r="AG60" s="152" t="str">
        <f t="shared" si="7"/>
        <v/>
      </c>
      <c r="AH60" s="111"/>
      <c r="AI60" s="17"/>
    </row>
    <row r="61" spans="1:35" ht="15" x14ac:dyDescent="0.2">
      <c r="A61" s="421" t="s">
        <v>929</v>
      </c>
      <c r="B61" s="405"/>
      <c r="C61" s="422"/>
      <c r="D61" s="397" t="s">
        <v>708</v>
      </c>
      <c r="E61" s="423"/>
      <c r="F61" s="423"/>
      <c r="G61" s="408">
        <f t="shared" si="5"/>
        <v>0</v>
      </c>
      <c r="H61" s="286">
        <f t="shared" si="6"/>
        <v>0</v>
      </c>
      <c r="I61" s="290"/>
      <c r="J61" s="290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290"/>
      <c r="Z61" s="403"/>
      <c r="AA61" s="290"/>
      <c r="AB61" s="403"/>
      <c r="AC61" s="403"/>
      <c r="AD61" s="403"/>
      <c r="AE61" s="403"/>
      <c r="AG61" s="152" t="str">
        <f t="shared" si="7"/>
        <v/>
      </c>
      <c r="AH61" s="111"/>
      <c r="AI61" s="17"/>
    </row>
    <row r="62" spans="1:35" ht="15" x14ac:dyDescent="0.2">
      <c r="A62" s="421" t="s">
        <v>929</v>
      </c>
      <c r="B62" s="405"/>
      <c r="C62" s="422"/>
      <c r="D62" s="397" t="s">
        <v>708</v>
      </c>
      <c r="E62" s="423"/>
      <c r="F62" s="423"/>
      <c r="G62" s="408">
        <f t="shared" si="5"/>
        <v>0</v>
      </c>
      <c r="H62" s="286">
        <f t="shared" si="6"/>
        <v>0</v>
      </c>
      <c r="I62" s="290"/>
      <c r="J62" s="290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290"/>
      <c r="Z62" s="403"/>
      <c r="AA62" s="290"/>
      <c r="AB62" s="403"/>
      <c r="AC62" s="403"/>
      <c r="AD62" s="403"/>
      <c r="AE62" s="403"/>
      <c r="AG62" s="152" t="str">
        <f t="shared" si="7"/>
        <v/>
      </c>
      <c r="AH62" s="111"/>
      <c r="AI62" s="17"/>
    </row>
    <row r="63" spans="1:35" ht="15" x14ac:dyDescent="0.2">
      <c r="A63" s="421" t="s">
        <v>929</v>
      </c>
      <c r="B63" s="405"/>
      <c r="C63" s="422"/>
      <c r="D63" s="397" t="s">
        <v>708</v>
      </c>
      <c r="E63" s="423"/>
      <c r="F63" s="423"/>
      <c r="G63" s="408">
        <f t="shared" si="5"/>
        <v>0</v>
      </c>
      <c r="H63" s="286">
        <f t="shared" si="6"/>
        <v>0</v>
      </c>
      <c r="I63" s="290"/>
      <c r="J63" s="290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290"/>
      <c r="Z63" s="403"/>
      <c r="AA63" s="290"/>
      <c r="AB63" s="403"/>
      <c r="AC63" s="403"/>
      <c r="AD63" s="403"/>
      <c r="AE63" s="403"/>
      <c r="AG63" s="152" t="str">
        <f t="shared" si="7"/>
        <v/>
      </c>
      <c r="AH63" s="111"/>
      <c r="AI63" s="17"/>
    </row>
    <row r="64" spans="1:35" ht="15" x14ac:dyDescent="0.2">
      <c r="A64" s="421" t="s">
        <v>929</v>
      </c>
      <c r="B64" s="405"/>
      <c r="C64" s="422"/>
      <c r="D64" s="397" t="s">
        <v>708</v>
      </c>
      <c r="E64" s="423"/>
      <c r="F64" s="423"/>
      <c r="G64" s="408">
        <f t="shared" si="5"/>
        <v>0</v>
      </c>
      <c r="H64" s="286">
        <f t="shared" si="6"/>
        <v>0</v>
      </c>
      <c r="I64" s="290"/>
      <c r="J64" s="290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290"/>
      <c r="Z64" s="403"/>
      <c r="AA64" s="290"/>
      <c r="AB64" s="403"/>
      <c r="AC64" s="403"/>
      <c r="AD64" s="403"/>
      <c r="AE64" s="403"/>
      <c r="AG64" s="152" t="str">
        <f t="shared" si="7"/>
        <v/>
      </c>
      <c r="AH64" s="111"/>
      <c r="AI64" s="17"/>
    </row>
    <row r="65" spans="1:35" ht="15" x14ac:dyDescent="0.2">
      <c r="A65" s="421" t="s">
        <v>929</v>
      </c>
      <c r="B65" s="405"/>
      <c r="C65" s="422"/>
      <c r="D65" s="397" t="s">
        <v>708</v>
      </c>
      <c r="E65" s="423"/>
      <c r="F65" s="423"/>
      <c r="G65" s="408">
        <f t="shared" si="5"/>
        <v>0</v>
      </c>
      <c r="H65" s="286">
        <f t="shared" si="6"/>
        <v>0</v>
      </c>
      <c r="I65" s="290"/>
      <c r="J65" s="290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290"/>
      <c r="Z65" s="403"/>
      <c r="AA65" s="290"/>
      <c r="AB65" s="403"/>
      <c r="AC65" s="403"/>
      <c r="AD65" s="403"/>
      <c r="AE65" s="403"/>
      <c r="AG65" s="152" t="str">
        <f t="shared" si="7"/>
        <v/>
      </c>
      <c r="AH65" s="111"/>
      <c r="AI65" s="17"/>
    </row>
    <row r="66" spans="1:35" ht="15" x14ac:dyDescent="0.2">
      <c r="A66" s="421" t="s">
        <v>929</v>
      </c>
      <c r="B66" s="405"/>
      <c r="C66" s="422"/>
      <c r="D66" s="397" t="s">
        <v>708</v>
      </c>
      <c r="E66" s="423"/>
      <c r="F66" s="423"/>
      <c r="G66" s="408">
        <f t="shared" si="5"/>
        <v>0</v>
      </c>
      <c r="H66" s="286">
        <f t="shared" si="6"/>
        <v>0</v>
      </c>
      <c r="I66" s="290"/>
      <c r="J66" s="290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290"/>
      <c r="Z66" s="403"/>
      <c r="AA66" s="290"/>
      <c r="AB66" s="403"/>
      <c r="AC66" s="403"/>
      <c r="AD66" s="403"/>
      <c r="AE66" s="403"/>
      <c r="AG66" s="152" t="str">
        <f t="shared" si="7"/>
        <v/>
      </c>
      <c r="AH66" s="111"/>
      <c r="AI66" s="17"/>
    </row>
    <row r="67" spans="1:35" ht="15" x14ac:dyDescent="0.2">
      <c r="A67" s="421" t="s">
        <v>929</v>
      </c>
      <c r="B67" s="405"/>
      <c r="C67" s="422"/>
      <c r="D67" s="397" t="s">
        <v>708</v>
      </c>
      <c r="E67" s="423"/>
      <c r="F67" s="423"/>
      <c r="G67" s="408">
        <f t="shared" si="5"/>
        <v>0</v>
      </c>
      <c r="H67" s="286">
        <f t="shared" si="6"/>
        <v>0</v>
      </c>
      <c r="I67" s="290"/>
      <c r="J67" s="290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290"/>
      <c r="Z67" s="403"/>
      <c r="AA67" s="290"/>
      <c r="AB67" s="403"/>
      <c r="AC67" s="403"/>
      <c r="AD67" s="403"/>
      <c r="AE67" s="403"/>
      <c r="AG67" s="152" t="str">
        <f t="shared" si="7"/>
        <v/>
      </c>
      <c r="AH67" s="111"/>
      <c r="AI67" s="17"/>
    </row>
    <row r="68" spans="1:35" ht="15" x14ac:dyDescent="0.2">
      <c r="A68" s="421" t="s">
        <v>929</v>
      </c>
      <c r="B68" s="405"/>
      <c r="C68" s="422"/>
      <c r="D68" s="397" t="s">
        <v>708</v>
      </c>
      <c r="E68" s="423"/>
      <c r="F68" s="423"/>
      <c r="G68" s="408">
        <f t="shared" si="5"/>
        <v>0</v>
      </c>
      <c r="H68" s="286">
        <f t="shared" si="6"/>
        <v>0</v>
      </c>
      <c r="I68" s="290"/>
      <c r="J68" s="290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290"/>
      <c r="Z68" s="403"/>
      <c r="AA68" s="290"/>
      <c r="AB68" s="403"/>
      <c r="AC68" s="403"/>
      <c r="AD68" s="403"/>
      <c r="AE68" s="403"/>
      <c r="AG68" s="152" t="str">
        <f t="shared" si="7"/>
        <v/>
      </c>
      <c r="AH68" s="111"/>
      <c r="AI68" s="17"/>
    </row>
    <row r="69" spans="1:35" ht="15" x14ac:dyDescent="0.2">
      <c r="A69" s="421" t="s">
        <v>929</v>
      </c>
      <c r="B69" s="405"/>
      <c r="C69" s="422"/>
      <c r="D69" s="397" t="s">
        <v>708</v>
      </c>
      <c r="E69" s="423"/>
      <c r="F69" s="423"/>
      <c r="G69" s="408">
        <f t="shared" si="5"/>
        <v>0</v>
      </c>
      <c r="H69" s="286">
        <f t="shared" si="6"/>
        <v>0</v>
      </c>
      <c r="I69" s="290"/>
      <c r="J69" s="290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290"/>
      <c r="Z69" s="403"/>
      <c r="AA69" s="290"/>
      <c r="AB69" s="403"/>
      <c r="AC69" s="403"/>
      <c r="AD69" s="403"/>
      <c r="AE69" s="403"/>
      <c r="AG69" s="152" t="str">
        <f t="shared" si="7"/>
        <v/>
      </c>
      <c r="AH69" s="111"/>
      <c r="AI69" s="17"/>
    </row>
    <row r="70" spans="1:35" ht="15" x14ac:dyDescent="0.2">
      <c r="A70" s="421" t="s">
        <v>929</v>
      </c>
      <c r="B70" s="405"/>
      <c r="C70" s="422"/>
      <c r="D70" s="397" t="s">
        <v>708</v>
      </c>
      <c r="E70" s="423"/>
      <c r="F70" s="423"/>
      <c r="G70" s="408">
        <f t="shared" si="5"/>
        <v>0</v>
      </c>
      <c r="H70" s="286">
        <f t="shared" si="6"/>
        <v>0</v>
      </c>
      <c r="I70" s="290"/>
      <c r="J70" s="290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290"/>
      <c r="Z70" s="403"/>
      <c r="AA70" s="290"/>
      <c r="AB70" s="403"/>
      <c r="AC70" s="403"/>
      <c r="AD70" s="403"/>
      <c r="AE70" s="403"/>
      <c r="AG70" s="152" t="str">
        <f t="shared" si="7"/>
        <v/>
      </c>
      <c r="AH70" s="111"/>
      <c r="AI70" s="17"/>
    </row>
    <row r="71" spans="1:35" ht="15" x14ac:dyDescent="0.2">
      <c r="A71" s="421" t="s">
        <v>929</v>
      </c>
      <c r="B71" s="405"/>
      <c r="C71" s="422"/>
      <c r="D71" s="397" t="s">
        <v>708</v>
      </c>
      <c r="E71" s="423"/>
      <c r="F71" s="423"/>
      <c r="G71" s="408">
        <f t="shared" si="5"/>
        <v>0</v>
      </c>
      <c r="H71" s="286">
        <f t="shared" si="6"/>
        <v>0</v>
      </c>
      <c r="I71" s="290"/>
      <c r="J71" s="290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290"/>
      <c r="Z71" s="403"/>
      <c r="AA71" s="290"/>
      <c r="AB71" s="403"/>
      <c r="AC71" s="403"/>
      <c r="AD71" s="403"/>
      <c r="AE71" s="403"/>
      <c r="AG71" s="152" t="str">
        <f t="shared" si="7"/>
        <v/>
      </c>
      <c r="AH71" s="111"/>
      <c r="AI71" s="17"/>
    </row>
    <row r="72" spans="1:35" ht="15" x14ac:dyDescent="0.2">
      <c r="A72" s="421" t="s">
        <v>929</v>
      </c>
      <c r="B72" s="405"/>
      <c r="C72" s="422"/>
      <c r="D72" s="397" t="s">
        <v>708</v>
      </c>
      <c r="E72" s="423"/>
      <c r="F72" s="423"/>
      <c r="G72" s="408">
        <f t="shared" si="5"/>
        <v>0</v>
      </c>
      <c r="H72" s="286">
        <f t="shared" si="6"/>
        <v>0</v>
      </c>
      <c r="I72" s="290"/>
      <c r="J72" s="290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290"/>
      <c r="Z72" s="403"/>
      <c r="AA72" s="290"/>
      <c r="AB72" s="403"/>
      <c r="AC72" s="403"/>
      <c r="AD72" s="403"/>
      <c r="AE72" s="403"/>
      <c r="AG72" s="152" t="str">
        <f t="shared" si="7"/>
        <v/>
      </c>
      <c r="AH72" s="111"/>
      <c r="AI72" s="17"/>
    </row>
    <row r="73" spans="1:35" ht="15" x14ac:dyDescent="0.2">
      <c r="A73" s="421" t="s">
        <v>929</v>
      </c>
      <c r="B73" s="405"/>
      <c r="C73" s="422"/>
      <c r="D73" s="397" t="s">
        <v>708</v>
      </c>
      <c r="E73" s="423"/>
      <c r="F73" s="423"/>
      <c r="G73" s="408">
        <f t="shared" si="5"/>
        <v>0</v>
      </c>
      <c r="H73" s="286">
        <f t="shared" si="6"/>
        <v>0</v>
      </c>
      <c r="I73" s="290"/>
      <c r="J73" s="290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290"/>
      <c r="Z73" s="403"/>
      <c r="AA73" s="290"/>
      <c r="AB73" s="403"/>
      <c r="AC73" s="403"/>
      <c r="AD73" s="403"/>
      <c r="AE73" s="403"/>
      <c r="AG73" s="152" t="str">
        <f t="shared" si="7"/>
        <v/>
      </c>
      <c r="AH73" s="111"/>
      <c r="AI73" s="17"/>
    </row>
    <row r="74" spans="1:35" ht="15" x14ac:dyDescent="0.2">
      <c r="A74" s="421" t="s">
        <v>929</v>
      </c>
      <c r="B74" s="405"/>
      <c r="C74" s="422"/>
      <c r="D74" s="397" t="s">
        <v>708</v>
      </c>
      <c r="E74" s="423"/>
      <c r="F74" s="423"/>
      <c r="G74" s="408">
        <f t="shared" si="5"/>
        <v>0</v>
      </c>
      <c r="H74" s="286">
        <f t="shared" si="6"/>
        <v>0</v>
      </c>
      <c r="I74" s="290"/>
      <c r="J74" s="290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5"/>
      <c r="Y74" s="290"/>
      <c r="Z74" s="403"/>
      <c r="AA74" s="290"/>
      <c r="AB74" s="403"/>
      <c r="AC74" s="403"/>
      <c r="AD74" s="403"/>
      <c r="AE74" s="403"/>
      <c r="AG74" s="152" t="str">
        <f t="shared" si="7"/>
        <v/>
      </c>
      <c r="AH74" s="111"/>
      <c r="AI74" s="17"/>
    </row>
    <row r="75" spans="1:35" ht="15" x14ac:dyDescent="0.2">
      <c r="A75" s="421" t="s">
        <v>929</v>
      </c>
      <c r="B75" s="405"/>
      <c r="C75" s="422"/>
      <c r="D75" s="397" t="s">
        <v>708</v>
      </c>
      <c r="E75" s="423"/>
      <c r="F75" s="423"/>
      <c r="G75" s="408">
        <f t="shared" si="5"/>
        <v>0</v>
      </c>
      <c r="H75" s="286">
        <f t="shared" si="6"/>
        <v>0</v>
      </c>
      <c r="I75" s="290"/>
      <c r="J75" s="290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290"/>
      <c r="Z75" s="403"/>
      <c r="AA75" s="290"/>
      <c r="AB75" s="403"/>
      <c r="AC75" s="403"/>
      <c r="AD75" s="403"/>
      <c r="AE75" s="403"/>
      <c r="AG75" s="152" t="str">
        <f t="shared" si="7"/>
        <v/>
      </c>
      <c r="AH75" s="111"/>
      <c r="AI75" s="17"/>
    </row>
    <row r="76" spans="1:35" ht="15" x14ac:dyDescent="0.2">
      <c r="A76" s="421" t="s">
        <v>929</v>
      </c>
      <c r="B76" s="405"/>
      <c r="C76" s="422"/>
      <c r="D76" s="397" t="s">
        <v>708</v>
      </c>
      <c r="E76" s="423"/>
      <c r="F76" s="423"/>
      <c r="G76" s="408">
        <f t="shared" si="5"/>
        <v>0</v>
      </c>
      <c r="H76" s="286">
        <f t="shared" si="6"/>
        <v>0</v>
      </c>
      <c r="I76" s="290"/>
      <c r="J76" s="290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  <c r="X76" s="395"/>
      <c r="Y76" s="290"/>
      <c r="Z76" s="403"/>
      <c r="AA76" s="290"/>
      <c r="AB76" s="403"/>
      <c r="AC76" s="403"/>
      <c r="AD76" s="403"/>
      <c r="AE76" s="403"/>
      <c r="AG76" s="152" t="str">
        <f t="shared" si="7"/>
        <v/>
      </c>
      <c r="AH76" s="111"/>
      <c r="AI76" s="17"/>
    </row>
    <row r="77" spans="1:35" ht="15" x14ac:dyDescent="0.2">
      <c r="A77" s="421" t="s">
        <v>929</v>
      </c>
      <c r="B77" s="405"/>
      <c r="C77" s="422"/>
      <c r="D77" s="397" t="s">
        <v>708</v>
      </c>
      <c r="E77" s="423"/>
      <c r="F77" s="423"/>
      <c r="G77" s="408">
        <f t="shared" si="5"/>
        <v>0</v>
      </c>
      <c r="H77" s="286">
        <f t="shared" si="6"/>
        <v>0</v>
      </c>
      <c r="I77" s="290"/>
      <c r="J77" s="290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290"/>
      <c r="Z77" s="403"/>
      <c r="AA77" s="290"/>
      <c r="AB77" s="403"/>
      <c r="AC77" s="403"/>
      <c r="AD77" s="403"/>
      <c r="AE77" s="403"/>
      <c r="AG77" s="152" t="str">
        <f t="shared" si="7"/>
        <v/>
      </c>
      <c r="AH77" s="111"/>
      <c r="AI77" s="17"/>
    </row>
    <row r="78" spans="1:35" ht="15" x14ac:dyDescent="0.2">
      <c r="A78" s="421" t="s">
        <v>929</v>
      </c>
      <c r="B78" s="405"/>
      <c r="C78" s="422"/>
      <c r="D78" s="397" t="s">
        <v>708</v>
      </c>
      <c r="E78" s="423"/>
      <c r="F78" s="423"/>
      <c r="G78" s="408">
        <f t="shared" si="5"/>
        <v>0</v>
      </c>
      <c r="H78" s="286">
        <f t="shared" si="6"/>
        <v>0</v>
      </c>
      <c r="I78" s="290"/>
      <c r="J78" s="290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290"/>
      <c r="Z78" s="403"/>
      <c r="AA78" s="290"/>
      <c r="AB78" s="403"/>
      <c r="AC78" s="403"/>
      <c r="AD78" s="403"/>
      <c r="AE78" s="403"/>
      <c r="AG78" s="152" t="str">
        <f t="shared" si="7"/>
        <v/>
      </c>
      <c r="AH78" s="111"/>
      <c r="AI78" s="17"/>
    </row>
    <row r="79" spans="1:35" ht="15" x14ac:dyDescent="0.2">
      <c r="A79" s="421" t="s">
        <v>929</v>
      </c>
      <c r="B79" s="405"/>
      <c r="C79" s="422"/>
      <c r="D79" s="397" t="s">
        <v>708</v>
      </c>
      <c r="E79" s="423"/>
      <c r="F79" s="423"/>
      <c r="G79" s="408">
        <f t="shared" si="5"/>
        <v>0</v>
      </c>
      <c r="H79" s="286">
        <f t="shared" si="6"/>
        <v>0</v>
      </c>
      <c r="I79" s="290"/>
      <c r="J79" s="290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290"/>
      <c r="Z79" s="403"/>
      <c r="AA79" s="290"/>
      <c r="AB79" s="403"/>
      <c r="AC79" s="403"/>
      <c r="AD79" s="403"/>
      <c r="AE79" s="403"/>
      <c r="AG79" s="152" t="str">
        <f t="shared" si="7"/>
        <v/>
      </c>
      <c r="AH79" s="111"/>
      <c r="AI79" s="17"/>
    </row>
    <row r="80" spans="1:35" ht="15" x14ac:dyDescent="0.2">
      <c r="A80" s="421" t="s">
        <v>929</v>
      </c>
      <c r="B80" s="405"/>
      <c r="C80" s="422"/>
      <c r="D80" s="397" t="s">
        <v>708</v>
      </c>
      <c r="E80" s="423"/>
      <c r="F80" s="423"/>
      <c r="G80" s="408">
        <f t="shared" si="5"/>
        <v>0</v>
      </c>
      <c r="H80" s="286">
        <f t="shared" si="6"/>
        <v>0</v>
      </c>
      <c r="I80" s="290"/>
      <c r="J80" s="290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  <c r="X80" s="395"/>
      <c r="Y80" s="290"/>
      <c r="Z80" s="403"/>
      <c r="AA80" s="290"/>
      <c r="AB80" s="403"/>
      <c r="AC80" s="403"/>
      <c r="AD80" s="403"/>
      <c r="AE80" s="403"/>
      <c r="AG80" s="152" t="str">
        <f t="shared" si="7"/>
        <v/>
      </c>
      <c r="AH80" s="111"/>
      <c r="AI80" s="17"/>
    </row>
    <row r="81" spans="1:35" ht="15" x14ac:dyDescent="0.2">
      <c r="A81" s="421" t="s">
        <v>929</v>
      </c>
      <c r="B81" s="405"/>
      <c r="C81" s="422"/>
      <c r="D81" s="397" t="s">
        <v>708</v>
      </c>
      <c r="E81" s="423"/>
      <c r="F81" s="423"/>
      <c r="G81" s="408">
        <f t="shared" si="5"/>
        <v>0</v>
      </c>
      <c r="H81" s="286">
        <f t="shared" si="6"/>
        <v>0</v>
      </c>
      <c r="I81" s="290"/>
      <c r="J81" s="290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5"/>
      <c r="Y81" s="290"/>
      <c r="Z81" s="403"/>
      <c r="AA81" s="290"/>
      <c r="AB81" s="403"/>
      <c r="AC81" s="403"/>
      <c r="AD81" s="403"/>
      <c r="AE81" s="403"/>
      <c r="AG81" s="152" t="str">
        <f t="shared" si="7"/>
        <v/>
      </c>
      <c r="AH81" s="111"/>
      <c r="AI81" s="17"/>
    </row>
    <row r="82" spans="1:35" ht="15" x14ac:dyDescent="0.2">
      <c r="A82" s="421" t="s">
        <v>929</v>
      </c>
      <c r="B82" s="405"/>
      <c r="C82" s="422"/>
      <c r="D82" s="397" t="s">
        <v>708</v>
      </c>
      <c r="E82" s="423"/>
      <c r="F82" s="423"/>
      <c r="G82" s="408">
        <f t="shared" si="5"/>
        <v>0</v>
      </c>
      <c r="H82" s="286">
        <f t="shared" si="6"/>
        <v>0</v>
      </c>
      <c r="I82" s="290"/>
      <c r="J82" s="290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  <c r="X82" s="395"/>
      <c r="Y82" s="290"/>
      <c r="Z82" s="403"/>
      <c r="AA82" s="290"/>
      <c r="AB82" s="403"/>
      <c r="AC82" s="403"/>
      <c r="AD82" s="403"/>
      <c r="AE82" s="403"/>
      <c r="AG82" s="152" t="str">
        <f t="shared" si="7"/>
        <v/>
      </c>
      <c r="AH82" s="111"/>
      <c r="AI82" s="17"/>
    </row>
    <row r="83" spans="1:35" ht="15" x14ac:dyDescent="0.2">
      <c r="A83" s="421" t="s">
        <v>929</v>
      </c>
      <c r="B83" s="405"/>
      <c r="C83" s="422"/>
      <c r="D83" s="397" t="s">
        <v>708</v>
      </c>
      <c r="E83" s="423"/>
      <c r="F83" s="423"/>
      <c r="G83" s="408">
        <f t="shared" si="5"/>
        <v>0</v>
      </c>
      <c r="H83" s="286">
        <f t="shared" si="6"/>
        <v>0</v>
      </c>
      <c r="I83" s="290"/>
      <c r="J83" s="290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290"/>
      <c r="Z83" s="403"/>
      <c r="AA83" s="290"/>
      <c r="AB83" s="403"/>
      <c r="AC83" s="403"/>
      <c r="AD83" s="403"/>
      <c r="AE83" s="403"/>
      <c r="AG83" s="152" t="str">
        <f t="shared" si="7"/>
        <v/>
      </c>
      <c r="AH83" s="111"/>
      <c r="AI83" s="17"/>
    </row>
    <row r="84" spans="1:35" ht="15" x14ac:dyDescent="0.2">
      <c r="A84" s="421" t="s">
        <v>929</v>
      </c>
      <c r="B84" s="405"/>
      <c r="C84" s="422"/>
      <c r="D84" s="397" t="s">
        <v>708</v>
      </c>
      <c r="E84" s="423"/>
      <c r="F84" s="423"/>
      <c r="G84" s="408">
        <f t="shared" si="5"/>
        <v>0</v>
      </c>
      <c r="H84" s="286">
        <f t="shared" si="6"/>
        <v>0</v>
      </c>
      <c r="I84" s="290"/>
      <c r="J84" s="290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  <c r="X84" s="395"/>
      <c r="Y84" s="290"/>
      <c r="Z84" s="403"/>
      <c r="AA84" s="290"/>
      <c r="AB84" s="403"/>
      <c r="AC84" s="403"/>
      <c r="AD84" s="403"/>
      <c r="AE84" s="403"/>
      <c r="AG84" s="152" t="str">
        <f t="shared" si="7"/>
        <v/>
      </c>
      <c r="AH84" s="111"/>
      <c r="AI84" s="17"/>
    </row>
    <row r="85" spans="1:35" ht="15" x14ac:dyDescent="0.2">
      <c r="A85" s="421" t="s">
        <v>929</v>
      </c>
      <c r="B85" s="405"/>
      <c r="C85" s="422"/>
      <c r="D85" s="397" t="s">
        <v>708</v>
      </c>
      <c r="E85" s="423"/>
      <c r="F85" s="423"/>
      <c r="G85" s="408">
        <f t="shared" si="5"/>
        <v>0</v>
      </c>
      <c r="H85" s="286">
        <f t="shared" si="6"/>
        <v>0</v>
      </c>
      <c r="I85" s="290"/>
      <c r="J85" s="290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  <c r="X85" s="395"/>
      <c r="Y85" s="290"/>
      <c r="Z85" s="403"/>
      <c r="AA85" s="290"/>
      <c r="AB85" s="403"/>
      <c r="AC85" s="403"/>
      <c r="AD85" s="403"/>
      <c r="AE85" s="403"/>
      <c r="AG85" s="152" t="str">
        <f t="shared" si="7"/>
        <v/>
      </c>
      <c r="AH85" s="111"/>
      <c r="AI85" s="17"/>
    </row>
    <row r="86" spans="1:35" ht="15" x14ac:dyDescent="0.2">
      <c r="A86" s="421" t="s">
        <v>929</v>
      </c>
      <c r="B86" s="405"/>
      <c r="C86" s="422"/>
      <c r="D86" s="397" t="s">
        <v>708</v>
      </c>
      <c r="E86" s="423"/>
      <c r="F86" s="423"/>
      <c r="G86" s="408">
        <f t="shared" si="5"/>
        <v>0</v>
      </c>
      <c r="H86" s="286">
        <f t="shared" si="6"/>
        <v>0</v>
      </c>
      <c r="I86" s="290"/>
      <c r="J86" s="290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  <c r="X86" s="395"/>
      <c r="Y86" s="290"/>
      <c r="Z86" s="403"/>
      <c r="AA86" s="290"/>
      <c r="AB86" s="403"/>
      <c r="AC86" s="403"/>
      <c r="AD86" s="403"/>
      <c r="AE86" s="403"/>
      <c r="AG86" s="152" t="str">
        <f t="shared" si="7"/>
        <v/>
      </c>
      <c r="AH86" s="111"/>
      <c r="AI86" s="17"/>
    </row>
    <row r="87" spans="1:35" ht="15" x14ac:dyDescent="0.2">
      <c r="A87" s="421" t="s">
        <v>929</v>
      </c>
      <c r="B87" s="405"/>
      <c r="C87" s="422"/>
      <c r="D87" s="397" t="s">
        <v>708</v>
      </c>
      <c r="E87" s="423"/>
      <c r="F87" s="423"/>
      <c r="G87" s="408">
        <f t="shared" si="5"/>
        <v>0</v>
      </c>
      <c r="H87" s="286">
        <f t="shared" si="6"/>
        <v>0</v>
      </c>
      <c r="I87" s="290"/>
      <c r="J87" s="290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  <c r="X87" s="395"/>
      <c r="Y87" s="290"/>
      <c r="Z87" s="403"/>
      <c r="AA87" s="290"/>
      <c r="AB87" s="403"/>
      <c r="AC87" s="403"/>
      <c r="AD87" s="403"/>
      <c r="AE87" s="403"/>
      <c r="AG87" s="152" t="str">
        <f t="shared" si="7"/>
        <v/>
      </c>
      <c r="AH87" s="111"/>
      <c r="AI87" s="17"/>
    </row>
    <row r="88" spans="1:35" ht="15" x14ac:dyDescent="0.2">
      <c r="A88" s="421" t="s">
        <v>929</v>
      </c>
      <c r="B88" s="405"/>
      <c r="C88" s="422"/>
      <c r="D88" s="397" t="s">
        <v>708</v>
      </c>
      <c r="E88" s="423"/>
      <c r="F88" s="423"/>
      <c r="G88" s="408">
        <f t="shared" si="5"/>
        <v>0</v>
      </c>
      <c r="H88" s="286">
        <f t="shared" si="6"/>
        <v>0</v>
      </c>
      <c r="I88" s="290"/>
      <c r="J88" s="290"/>
      <c r="K88" s="395"/>
      <c r="L88" s="395"/>
      <c r="M88" s="395"/>
      <c r="N88" s="395"/>
      <c r="O88" s="395"/>
      <c r="P88" s="395"/>
      <c r="Q88" s="395"/>
      <c r="R88" s="395"/>
      <c r="S88" s="395"/>
      <c r="T88" s="395"/>
      <c r="U88" s="395"/>
      <c r="V88" s="395"/>
      <c r="W88" s="395"/>
      <c r="X88" s="395"/>
      <c r="Y88" s="290"/>
      <c r="Z88" s="403"/>
      <c r="AA88" s="290"/>
      <c r="AB88" s="403"/>
      <c r="AC88" s="403"/>
      <c r="AD88" s="403"/>
      <c r="AE88" s="403"/>
      <c r="AG88" s="152" t="str">
        <f t="shared" si="7"/>
        <v/>
      </c>
      <c r="AH88" s="111"/>
      <c r="AI88" s="17"/>
    </row>
    <row r="89" spans="1:35" ht="15" x14ac:dyDescent="0.2">
      <c r="A89" s="421" t="s">
        <v>929</v>
      </c>
      <c r="B89" s="405"/>
      <c r="C89" s="422"/>
      <c r="D89" s="397" t="s">
        <v>708</v>
      </c>
      <c r="E89" s="423"/>
      <c r="F89" s="423"/>
      <c r="G89" s="408">
        <f t="shared" si="5"/>
        <v>0</v>
      </c>
      <c r="H89" s="286">
        <f t="shared" si="6"/>
        <v>0</v>
      </c>
      <c r="I89" s="290"/>
      <c r="J89" s="290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290"/>
      <c r="Z89" s="403"/>
      <c r="AA89" s="290"/>
      <c r="AB89" s="403"/>
      <c r="AC89" s="403"/>
      <c r="AD89" s="403"/>
      <c r="AE89" s="403"/>
      <c r="AG89" s="152" t="str">
        <f t="shared" si="7"/>
        <v/>
      </c>
      <c r="AH89" s="111"/>
      <c r="AI89" s="17"/>
    </row>
    <row r="90" spans="1:35" ht="15" x14ac:dyDescent="0.2">
      <c r="A90" s="421" t="s">
        <v>929</v>
      </c>
      <c r="B90" s="405"/>
      <c r="C90" s="422"/>
      <c r="D90" s="397" t="s">
        <v>708</v>
      </c>
      <c r="E90" s="423"/>
      <c r="F90" s="423"/>
      <c r="G90" s="408">
        <f t="shared" si="5"/>
        <v>0</v>
      </c>
      <c r="H90" s="286">
        <f t="shared" si="6"/>
        <v>0</v>
      </c>
      <c r="I90" s="290"/>
      <c r="J90" s="290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290"/>
      <c r="Z90" s="403"/>
      <c r="AA90" s="290"/>
      <c r="AB90" s="403"/>
      <c r="AC90" s="403"/>
      <c r="AD90" s="403"/>
      <c r="AE90" s="403"/>
      <c r="AG90" s="152" t="str">
        <f t="shared" si="7"/>
        <v/>
      </c>
      <c r="AH90" s="111"/>
      <c r="AI90" s="17"/>
    </row>
    <row r="91" spans="1:35" ht="15" x14ac:dyDescent="0.2">
      <c r="A91" s="421" t="s">
        <v>929</v>
      </c>
      <c r="B91" s="405"/>
      <c r="C91" s="422"/>
      <c r="D91" s="397" t="s">
        <v>708</v>
      </c>
      <c r="E91" s="423"/>
      <c r="F91" s="423"/>
      <c r="G91" s="408">
        <f t="shared" si="5"/>
        <v>0</v>
      </c>
      <c r="H91" s="286">
        <f t="shared" si="6"/>
        <v>0</v>
      </c>
      <c r="I91" s="290"/>
      <c r="J91" s="290"/>
      <c r="K91" s="395"/>
      <c r="L91" s="395"/>
      <c r="M91" s="395"/>
      <c r="N91" s="395"/>
      <c r="O91" s="395"/>
      <c r="P91" s="395"/>
      <c r="Q91" s="395"/>
      <c r="R91" s="395"/>
      <c r="S91" s="395"/>
      <c r="T91" s="395"/>
      <c r="U91" s="395"/>
      <c r="V91" s="395"/>
      <c r="W91" s="395"/>
      <c r="X91" s="395"/>
      <c r="Y91" s="290"/>
      <c r="Z91" s="403"/>
      <c r="AA91" s="290"/>
      <c r="AB91" s="403"/>
      <c r="AC91" s="403"/>
      <c r="AD91" s="403"/>
      <c r="AE91" s="403"/>
      <c r="AG91" s="152" t="str">
        <f t="shared" si="7"/>
        <v/>
      </c>
      <c r="AH91" s="111"/>
      <c r="AI91" s="17"/>
    </row>
    <row r="92" spans="1:35" ht="15" x14ac:dyDescent="0.2">
      <c r="A92" s="421" t="s">
        <v>929</v>
      </c>
      <c r="B92" s="405"/>
      <c r="C92" s="422"/>
      <c r="D92" s="397" t="s">
        <v>708</v>
      </c>
      <c r="E92" s="423"/>
      <c r="F92" s="423"/>
      <c r="G92" s="408">
        <f t="shared" si="5"/>
        <v>0</v>
      </c>
      <c r="H92" s="286">
        <f t="shared" si="6"/>
        <v>0</v>
      </c>
      <c r="I92" s="290"/>
      <c r="J92" s="290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290"/>
      <c r="Z92" s="403"/>
      <c r="AA92" s="290"/>
      <c r="AB92" s="403"/>
      <c r="AC92" s="403"/>
      <c r="AD92" s="403"/>
      <c r="AE92" s="403"/>
      <c r="AG92" s="152" t="str">
        <f t="shared" si="7"/>
        <v/>
      </c>
      <c r="AH92" s="111"/>
      <c r="AI92" s="17"/>
    </row>
    <row r="93" spans="1:35" ht="15" x14ac:dyDescent="0.2">
      <c r="A93" s="421" t="s">
        <v>929</v>
      </c>
      <c r="B93" s="405"/>
      <c r="C93" s="422"/>
      <c r="D93" s="397" t="s">
        <v>708</v>
      </c>
      <c r="E93" s="423"/>
      <c r="F93" s="423"/>
      <c r="G93" s="408">
        <f t="shared" si="5"/>
        <v>0</v>
      </c>
      <c r="H93" s="286">
        <f t="shared" si="6"/>
        <v>0</v>
      </c>
      <c r="I93" s="290"/>
      <c r="J93" s="290"/>
      <c r="K93" s="395"/>
      <c r="L93" s="395"/>
      <c r="M93" s="395"/>
      <c r="N93" s="395"/>
      <c r="O93" s="395"/>
      <c r="P93" s="395"/>
      <c r="Q93" s="395"/>
      <c r="R93" s="395"/>
      <c r="S93" s="395"/>
      <c r="T93" s="395"/>
      <c r="U93" s="395"/>
      <c r="V93" s="395"/>
      <c r="W93" s="395"/>
      <c r="X93" s="395"/>
      <c r="Y93" s="290"/>
      <c r="Z93" s="403"/>
      <c r="AA93" s="290"/>
      <c r="AB93" s="403"/>
      <c r="AC93" s="403"/>
      <c r="AD93" s="403"/>
      <c r="AE93" s="403"/>
      <c r="AG93" s="152" t="str">
        <f t="shared" si="7"/>
        <v/>
      </c>
      <c r="AH93" s="111"/>
      <c r="AI93" s="17"/>
    </row>
    <row r="94" spans="1:35" ht="15" x14ac:dyDescent="0.2">
      <c r="A94" s="421" t="s">
        <v>929</v>
      </c>
      <c r="B94" s="405"/>
      <c r="C94" s="422"/>
      <c r="D94" s="397" t="s">
        <v>708</v>
      </c>
      <c r="E94" s="423"/>
      <c r="F94" s="423"/>
      <c r="G94" s="408">
        <f t="shared" si="5"/>
        <v>0</v>
      </c>
      <c r="H94" s="286">
        <f t="shared" si="6"/>
        <v>0</v>
      </c>
      <c r="I94" s="290"/>
      <c r="J94" s="290"/>
      <c r="K94" s="395"/>
      <c r="L94" s="395"/>
      <c r="M94" s="395"/>
      <c r="N94" s="395"/>
      <c r="O94" s="395"/>
      <c r="P94" s="395"/>
      <c r="Q94" s="395"/>
      <c r="R94" s="395"/>
      <c r="S94" s="395"/>
      <c r="T94" s="395"/>
      <c r="U94" s="395"/>
      <c r="V94" s="395"/>
      <c r="W94" s="395"/>
      <c r="X94" s="395"/>
      <c r="Y94" s="290"/>
      <c r="Z94" s="403"/>
      <c r="AA94" s="290"/>
      <c r="AB94" s="403"/>
      <c r="AC94" s="403"/>
      <c r="AD94" s="403"/>
      <c r="AE94" s="403"/>
      <c r="AG94" s="152" t="str">
        <f t="shared" si="7"/>
        <v/>
      </c>
      <c r="AH94" s="111"/>
      <c r="AI94" s="17"/>
    </row>
    <row r="95" spans="1:35" ht="15" x14ac:dyDescent="0.2">
      <c r="A95" s="421" t="s">
        <v>929</v>
      </c>
      <c r="B95" s="405"/>
      <c r="C95" s="422"/>
      <c r="D95" s="397" t="s">
        <v>708</v>
      </c>
      <c r="E95" s="423"/>
      <c r="F95" s="423"/>
      <c r="G95" s="408">
        <f t="shared" si="5"/>
        <v>0</v>
      </c>
      <c r="H95" s="286">
        <f t="shared" si="6"/>
        <v>0</v>
      </c>
      <c r="I95" s="290"/>
      <c r="J95" s="290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5"/>
      <c r="V95" s="395"/>
      <c r="W95" s="395"/>
      <c r="X95" s="395"/>
      <c r="Y95" s="290"/>
      <c r="Z95" s="403"/>
      <c r="AA95" s="290"/>
      <c r="AB95" s="403"/>
      <c r="AC95" s="403"/>
      <c r="AD95" s="403"/>
      <c r="AE95" s="403"/>
      <c r="AG95" s="152" t="str">
        <f t="shared" si="7"/>
        <v/>
      </c>
      <c r="AH95" s="111"/>
      <c r="AI95" s="17"/>
    </row>
    <row r="96" spans="1:35" ht="15" x14ac:dyDescent="0.2">
      <c r="A96" s="421" t="s">
        <v>929</v>
      </c>
      <c r="B96" s="405"/>
      <c r="C96" s="422"/>
      <c r="D96" s="397" t="s">
        <v>708</v>
      </c>
      <c r="E96" s="423"/>
      <c r="F96" s="423"/>
      <c r="G96" s="408">
        <f t="shared" ref="G96:G150" si="8">SUM(I96:AE96)</f>
        <v>0</v>
      </c>
      <c r="H96" s="286">
        <f t="shared" ref="H96:H150" si="9">SUM(K96:X96)</f>
        <v>0</v>
      </c>
      <c r="I96" s="290"/>
      <c r="J96" s="290"/>
      <c r="K96" s="395"/>
      <c r="L96" s="395"/>
      <c r="M96" s="395"/>
      <c r="N96" s="395"/>
      <c r="O96" s="395"/>
      <c r="P96" s="395"/>
      <c r="Q96" s="395"/>
      <c r="R96" s="395"/>
      <c r="S96" s="395"/>
      <c r="T96" s="395"/>
      <c r="U96" s="395"/>
      <c r="V96" s="395"/>
      <c r="W96" s="395"/>
      <c r="X96" s="395"/>
      <c r="Y96" s="290"/>
      <c r="Z96" s="403"/>
      <c r="AA96" s="290"/>
      <c r="AB96" s="403"/>
      <c r="AC96" s="403"/>
      <c r="AD96" s="403"/>
      <c r="AE96" s="403"/>
      <c r="AG96" s="152" t="str">
        <f t="shared" ref="AG96:AG150" si="10">IF(AND(B96&lt;&gt;"",H96=0),"KO","")</f>
        <v/>
      </c>
      <c r="AH96" s="111"/>
      <c r="AI96" s="17"/>
    </row>
    <row r="97" spans="1:35" ht="15" x14ac:dyDescent="0.2">
      <c r="A97" s="421" t="s">
        <v>929</v>
      </c>
      <c r="B97" s="405"/>
      <c r="C97" s="422"/>
      <c r="D97" s="397" t="s">
        <v>708</v>
      </c>
      <c r="E97" s="423"/>
      <c r="F97" s="423"/>
      <c r="G97" s="408">
        <f t="shared" si="8"/>
        <v>0</v>
      </c>
      <c r="H97" s="286">
        <f t="shared" si="9"/>
        <v>0</v>
      </c>
      <c r="I97" s="290"/>
      <c r="J97" s="290"/>
      <c r="K97" s="395"/>
      <c r="L97" s="395"/>
      <c r="M97" s="395"/>
      <c r="N97" s="395"/>
      <c r="O97" s="395"/>
      <c r="P97" s="395"/>
      <c r="Q97" s="395"/>
      <c r="R97" s="395"/>
      <c r="S97" s="395"/>
      <c r="T97" s="395"/>
      <c r="U97" s="395"/>
      <c r="V97" s="395"/>
      <c r="W97" s="395"/>
      <c r="X97" s="395"/>
      <c r="Y97" s="290"/>
      <c r="Z97" s="403"/>
      <c r="AA97" s="290"/>
      <c r="AB97" s="403"/>
      <c r="AC97" s="403"/>
      <c r="AD97" s="403"/>
      <c r="AE97" s="403"/>
      <c r="AG97" s="152" t="str">
        <f t="shared" si="10"/>
        <v/>
      </c>
      <c r="AH97" s="111"/>
      <c r="AI97" s="17"/>
    </row>
    <row r="98" spans="1:35" ht="15" x14ac:dyDescent="0.2">
      <c r="A98" s="421" t="s">
        <v>929</v>
      </c>
      <c r="B98" s="405"/>
      <c r="C98" s="422"/>
      <c r="D98" s="397" t="s">
        <v>708</v>
      </c>
      <c r="E98" s="423"/>
      <c r="F98" s="423"/>
      <c r="G98" s="408">
        <f t="shared" si="8"/>
        <v>0</v>
      </c>
      <c r="H98" s="286">
        <f t="shared" si="9"/>
        <v>0</v>
      </c>
      <c r="I98" s="290"/>
      <c r="J98" s="290"/>
      <c r="K98" s="395"/>
      <c r="L98" s="395"/>
      <c r="M98" s="395"/>
      <c r="N98" s="395"/>
      <c r="O98" s="395"/>
      <c r="P98" s="395"/>
      <c r="Q98" s="395"/>
      <c r="R98" s="395"/>
      <c r="S98" s="395"/>
      <c r="T98" s="395"/>
      <c r="U98" s="395"/>
      <c r="V98" s="395"/>
      <c r="W98" s="395"/>
      <c r="X98" s="395"/>
      <c r="Y98" s="290"/>
      <c r="Z98" s="403"/>
      <c r="AA98" s="290"/>
      <c r="AB98" s="403"/>
      <c r="AC98" s="403"/>
      <c r="AD98" s="403"/>
      <c r="AE98" s="403"/>
      <c r="AG98" s="152" t="str">
        <f t="shared" si="10"/>
        <v/>
      </c>
      <c r="AH98" s="111"/>
      <c r="AI98" s="17"/>
    </row>
    <row r="99" spans="1:35" ht="15" x14ac:dyDescent="0.2">
      <c r="A99" s="421" t="s">
        <v>929</v>
      </c>
      <c r="B99" s="405"/>
      <c r="C99" s="422"/>
      <c r="D99" s="397" t="s">
        <v>708</v>
      </c>
      <c r="E99" s="423"/>
      <c r="F99" s="423"/>
      <c r="G99" s="408">
        <f t="shared" si="8"/>
        <v>0</v>
      </c>
      <c r="H99" s="286">
        <f t="shared" si="9"/>
        <v>0</v>
      </c>
      <c r="I99" s="290"/>
      <c r="J99" s="290"/>
      <c r="K99" s="395"/>
      <c r="L99" s="395"/>
      <c r="M99" s="395"/>
      <c r="N99" s="395"/>
      <c r="O99" s="395"/>
      <c r="P99" s="395"/>
      <c r="Q99" s="395"/>
      <c r="R99" s="395"/>
      <c r="S99" s="395"/>
      <c r="T99" s="395"/>
      <c r="U99" s="395"/>
      <c r="V99" s="395"/>
      <c r="W99" s="395"/>
      <c r="X99" s="395"/>
      <c r="Y99" s="290"/>
      <c r="Z99" s="403"/>
      <c r="AA99" s="290"/>
      <c r="AB99" s="403"/>
      <c r="AC99" s="403"/>
      <c r="AD99" s="403"/>
      <c r="AE99" s="403"/>
      <c r="AG99" s="152" t="str">
        <f t="shared" si="10"/>
        <v/>
      </c>
      <c r="AH99" s="111"/>
      <c r="AI99" s="17"/>
    </row>
    <row r="100" spans="1:35" ht="15" x14ac:dyDescent="0.2">
      <c r="A100" s="421" t="s">
        <v>929</v>
      </c>
      <c r="B100" s="405"/>
      <c r="C100" s="422"/>
      <c r="D100" s="397" t="s">
        <v>708</v>
      </c>
      <c r="E100" s="423"/>
      <c r="F100" s="423"/>
      <c r="G100" s="408">
        <f t="shared" si="8"/>
        <v>0</v>
      </c>
      <c r="H100" s="286">
        <f t="shared" si="9"/>
        <v>0</v>
      </c>
      <c r="I100" s="290"/>
      <c r="J100" s="290"/>
      <c r="K100" s="395"/>
      <c r="L100" s="395"/>
      <c r="M100" s="395"/>
      <c r="N100" s="395"/>
      <c r="O100" s="395"/>
      <c r="P100" s="395"/>
      <c r="Q100" s="395"/>
      <c r="R100" s="395"/>
      <c r="S100" s="395"/>
      <c r="T100" s="395"/>
      <c r="U100" s="395"/>
      <c r="V100" s="395"/>
      <c r="W100" s="395"/>
      <c r="X100" s="395"/>
      <c r="Y100" s="290"/>
      <c r="Z100" s="403"/>
      <c r="AA100" s="290"/>
      <c r="AB100" s="403"/>
      <c r="AC100" s="403"/>
      <c r="AD100" s="403"/>
      <c r="AE100" s="403"/>
      <c r="AG100" s="152" t="str">
        <f t="shared" si="10"/>
        <v/>
      </c>
      <c r="AH100" s="111"/>
      <c r="AI100" s="17"/>
    </row>
    <row r="101" spans="1:35" ht="15" x14ac:dyDescent="0.2">
      <c r="A101" s="421" t="s">
        <v>929</v>
      </c>
      <c r="B101" s="405"/>
      <c r="C101" s="422"/>
      <c r="D101" s="397" t="s">
        <v>708</v>
      </c>
      <c r="E101" s="423"/>
      <c r="F101" s="423"/>
      <c r="G101" s="408">
        <f t="shared" si="8"/>
        <v>0</v>
      </c>
      <c r="H101" s="286">
        <f t="shared" si="9"/>
        <v>0</v>
      </c>
      <c r="I101" s="290"/>
      <c r="J101" s="290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290"/>
      <c r="Z101" s="403"/>
      <c r="AA101" s="290"/>
      <c r="AB101" s="403"/>
      <c r="AC101" s="403"/>
      <c r="AD101" s="403"/>
      <c r="AE101" s="403"/>
      <c r="AG101" s="152" t="str">
        <f t="shared" si="10"/>
        <v/>
      </c>
      <c r="AH101" s="111"/>
      <c r="AI101" s="17"/>
    </row>
    <row r="102" spans="1:35" ht="15" x14ac:dyDescent="0.2">
      <c r="A102" s="421" t="s">
        <v>929</v>
      </c>
      <c r="B102" s="405"/>
      <c r="C102" s="422"/>
      <c r="D102" s="397" t="s">
        <v>708</v>
      </c>
      <c r="E102" s="423"/>
      <c r="F102" s="423"/>
      <c r="G102" s="408">
        <f t="shared" si="8"/>
        <v>0</v>
      </c>
      <c r="H102" s="286">
        <f t="shared" si="9"/>
        <v>0</v>
      </c>
      <c r="I102" s="290"/>
      <c r="J102" s="290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290"/>
      <c r="Z102" s="403"/>
      <c r="AA102" s="290"/>
      <c r="AB102" s="403"/>
      <c r="AC102" s="403"/>
      <c r="AD102" s="403"/>
      <c r="AE102" s="403"/>
      <c r="AG102" s="152" t="str">
        <f t="shared" si="10"/>
        <v/>
      </c>
      <c r="AH102" s="111"/>
      <c r="AI102" s="17"/>
    </row>
    <row r="103" spans="1:35" ht="15" x14ac:dyDescent="0.2">
      <c r="A103" s="421" t="s">
        <v>929</v>
      </c>
      <c r="B103" s="405"/>
      <c r="C103" s="422"/>
      <c r="D103" s="397" t="s">
        <v>708</v>
      </c>
      <c r="E103" s="423"/>
      <c r="F103" s="423"/>
      <c r="G103" s="408">
        <f t="shared" si="8"/>
        <v>0</v>
      </c>
      <c r="H103" s="286">
        <f t="shared" si="9"/>
        <v>0</v>
      </c>
      <c r="I103" s="290"/>
      <c r="J103" s="290"/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/>
      <c r="V103" s="395"/>
      <c r="W103" s="395"/>
      <c r="X103" s="395"/>
      <c r="Y103" s="290"/>
      <c r="Z103" s="403"/>
      <c r="AA103" s="290"/>
      <c r="AB103" s="403"/>
      <c r="AC103" s="403"/>
      <c r="AD103" s="403"/>
      <c r="AE103" s="403"/>
      <c r="AG103" s="152" t="str">
        <f t="shared" si="10"/>
        <v/>
      </c>
      <c r="AH103" s="111"/>
      <c r="AI103" s="17"/>
    </row>
    <row r="104" spans="1:35" ht="15" x14ac:dyDescent="0.2">
      <c r="A104" s="421" t="s">
        <v>929</v>
      </c>
      <c r="B104" s="405"/>
      <c r="C104" s="422"/>
      <c r="D104" s="397" t="s">
        <v>708</v>
      </c>
      <c r="E104" s="423"/>
      <c r="F104" s="423"/>
      <c r="G104" s="408">
        <f t="shared" si="8"/>
        <v>0</v>
      </c>
      <c r="H104" s="286">
        <f t="shared" si="9"/>
        <v>0</v>
      </c>
      <c r="I104" s="290"/>
      <c r="J104" s="290"/>
      <c r="K104" s="395"/>
      <c r="L104" s="395"/>
      <c r="M104" s="395"/>
      <c r="N104" s="395"/>
      <c r="O104" s="395"/>
      <c r="P104" s="395"/>
      <c r="Q104" s="395"/>
      <c r="R104" s="395"/>
      <c r="S104" s="395"/>
      <c r="T104" s="395"/>
      <c r="U104" s="395"/>
      <c r="V104" s="395"/>
      <c r="W104" s="395"/>
      <c r="X104" s="395"/>
      <c r="Y104" s="290"/>
      <c r="Z104" s="403"/>
      <c r="AA104" s="290"/>
      <c r="AB104" s="403"/>
      <c r="AC104" s="403"/>
      <c r="AD104" s="403"/>
      <c r="AE104" s="403"/>
      <c r="AG104" s="152" t="str">
        <f t="shared" si="10"/>
        <v/>
      </c>
      <c r="AH104" s="111"/>
      <c r="AI104" s="17"/>
    </row>
    <row r="105" spans="1:35" ht="15" x14ac:dyDescent="0.2">
      <c r="A105" s="421" t="s">
        <v>929</v>
      </c>
      <c r="B105" s="405"/>
      <c r="C105" s="422"/>
      <c r="D105" s="397" t="s">
        <v>708</v>
      </c>
      <c r="E105" s="423"/>
      <c r="F105" s="423"/>
      <c r="G105" s="408">
        <f t="shared" si="8"/>
        <v>0</v>
      </c>
      <c r="H105" s="286">
        <f t="shared" si="9"/>
        <v>0</v>
      </c>
      <c r="I105" s="290"/>
      <c r="J105" s="290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290"/>
      <c r="Z105" s="403"/>
      <c r="AA105" s="290"/>
      <c r="AB105" s="403"/>
      <c r="AC105" s="403"/>
      <c r="AD105" s="403"/>
      <c r="AE105" s="403"/>
      <c r="AG105" s="152" t="str">
        <f t="shared" si="10"/>
        <v/>
      </c>
      <c r="AH105" s="111"/>
      <c r="AI105" s="17"/>
    </row>
    <row r="106" spans="1:35" ht="15" x14ac:dyDescent="0.2">
      <c r="A106" s="421" t="s">
        <v>929</v>
      </c>
      <c r="B106" s="405"/>
      <c r="C106" s="422"/>
      <c r="D106" s="397" t="s">
        <v>708</v>
      </c>
      <c r="E106" s="423"/>
      <c r="F106" s="423"/>
      <c r="G106" s="408">
        <f t="shared" si="8"/>
        <v>0</v>
      </c>
      <c r="H106" s="286">
        <f t="shared" si="9"/>
        <v>0</v>
      </c>
      <c r="I106" s="290"/>
      <c r="J106" s="290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395"/>
      <c r="V106" s="395"/>
      <c r="W106" s="395"/>
      <c r="X106" s="395"/>
      <c r="Y106" s="290"/>
      <c r="Z106" s="403"/>
      <c r="AA106" s="290"/>
      <c r="AB106" s="403"/>
      <c r="AC106" s="403"/>
      <c r="AD106" s="403"/>
      <c r="AE106" s="403"/>
      <c r="AG106" s="152" t="str">
        <f t="shared" si="10"/>
        <v/>
      </c>
      <c r="AH106" s="111"/>
      <c r="AI106" s="17"/>
    </row>
    <row r="107" spans="1:35" ht="15" x14ac:dyDescent="0.2">
      <c r="A107" s="421" t="s">
        <v>929</v>
      </c>
      <c r="B107" s="405"/>
      <c r="C107" s="422"/>
      <c r="D107" s="397" t="s">
        <v>708</v>
      </c>
      <c r="E107" s="423"/>
      <c r="F107" s="423"/>
      <c r="G107" s="408">
        <f t="shared" si="8"/>
        <v>0</v>
      </c>
      <c r="H107" s="286">
        <f t="shared" si="9"/>
        <v>0</v>
      </c>
      <c r="I107" s="290"/>
      <c r="J107" s="290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290"/>
      <c r="Z107" s="403"/>
      <c r="AA107" s="290"/>
      <c r="AB107" s="403"/>
      <c r="AC107" s="403"/>
      <c r="AD107" s="403"/>
      <c r="AE107" s="403"/>
      <c r="AG107" s="152" t="str">
        <f t="shared" si="10"/>
        <v/>
      </c>
      <c r="AH107" s="111"/>
      <c r="AI107" s="17"/>
    </row>
    <row r="108" spans="1:35" ht="15" x14ac:dyDescent="0.2">
      <c r="A108" s="421" t="s">
        <v>929</v>
      </c>
      <c r="B108" s="405"/>
      <c r="C108" s="422"/>
      <c r="D108" s="397" t="s">
        <v>708</v>
      </c>
      <c r="E108" s="423"/>
      <c r="F108" s="423"/>
      <c r="G108" s="408">
        <f t="shared" si="8"/>
        <v>0</v>
      </c>
      <c r="H108" s="286">
        <f t="shared" si="9"/>
        <v>0</v>
      </c>
      <c r="I108" s="290"/>
      <c r="J108" s="290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290"/>
      <c r="Z108" s="403"/>
      <c r="AA108" s="290"/>
      <c r="AB108" s="403"/>
      <c r="AC108" s="403"/>
      <c r="AD108" s="403"/>
      <c r="AE108" s="403"/>
      <c r="AG108" s="152" t="str">
        <f t="shared" si="10"/>
        <v/>
      </c>
      <c r="AH108" s="111"/>
      <c r="AI108" s="17"/>
    </row>
    <row r="109" spans="1:35" ht="15" x14ac:dyDescent="0.2">
      <c r="A109" s="421" t="s">
        <v>929</v>
      </c>
      <c r="B109" s="405"/>
      <c r="C109" s="422"/>
      <c r="D109" s="397" t="s">
        <v>708</v>
      </c>
      <c r="E109" s="423"/>
      <c r="F109" s="423"/>
      <c r="G109" s="408">
        <f t="shared" si="8"/>
        <v>0</v>
      </c>
      <c r="H109" s="286">
        <f t="shared" si="9"/>
        <v>0</v>
      </c>
      <c r="I109" s="290"/>
      <c r="J109" s="290"/>
      <c r="K109" s="395"/>
      <c r="L109" s="395"/>
      <c r="M109" s="395"/>
      <c r="N109" s="395"/>
      <c r="O109" s="395"/>
      <c r="P109" s="395"/>
      <c r="Q109" s="395"/>
      <c r="R109" s="395"/>
      <c r="S109" s="395"/>
      <c r="T109" s="395"/>
      <c r="U109" s="395"/>
      <c r="V109" s="395"/>
      <c r="W109" s="395"/>
      <c r="X109" s="395"/>
      <c r="Y109" s="290"/>
      <c r="Z109" s="403"/>
      <c r="AA109" s="290"/>
      <c r="AB109" s="403"/>
      <c r="AC109" s="403"/>
      <c r="AD109" s="403"/>
      <c r="AE109" s="403"/>
      <c r="AG109" s="152" t="str">
        <f t="shared" si="10"/>
        <v/>
      </c>
      <c r="AH109" s="111"/>
      <c r="AI109" s="17"/>
    </row>
    <row r="110" spans="1:35" ht="15" x14ac:dyDescent="0.2">
      <c r="A110" s="421" t="s">
        <v>929</v>
      </c>
      <c r="B110" s="405"/>
      <c r="C110" s="422"/>
      <c r="D110" s="397" t="s">
        <v>708</v>
      </c>
      <c r="E110" s="423"/>
      <c r="F110" s="423"/>
      <c r="G110" s="408">
        <f t="shared" si="8"/>
        <v>0</v>
      </c>
      <c r="H110" s="286">
        <f t="shared" si="9"/>
        <v>0</v>
      </c>
      <c r="I110" s="290"/>
      <c r="J110" s="290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290"/>
      <c r="Z110" s="403"/>
      <c r="AA110" s="290"/>
      <c r="AB110" s="403"/>
      <c r="AC110" s="403"/>
      <c r="AD110" s="403"/>
      <c r="AE110" s="403"/>
      <c r="AG110" s="152" t="str">
        <f t="shared" si="10"/>
        <v/>
      </c>
      <c r="AH110" s="111"/>
      <c r="AI110" s="17"/>
    </row>
    <row r="111" spans="1:35" ht="15" x14ac:dyDescent="0.2">
      <c r="A111" s="421" t="s">
        <v>929</v>
      </c>
      <c r="B111" s="405"/>
      <c r="C111" s="422"/>
      <c r="D111" s="397" t="s">
        <v>708</v>
      </c>
      <c r="E111" s="423"/>
      <c r="F111" s="423"/>
      <c r="G111" s="408">
        <f t="shared" si="8"/>
        <v>0</v>
      </c>
      <c r="H111" s="286">
        <f t="shared" si="9"/>
        <v>0</v>
      </c>
      <c r="I111" s="290"/>
      <c r="J111" s="290"/>
      <c r="K111" s="395"/>
      <c r="L111" s="395"/>
      <c r="M111" s="395"/>
      <c r="N111" s="395"/>
      <c r="O111" s="395"/>
      <c r="P111" s="395"/>
      <c r="Q111" s="395"/>
      <c r="R111" s="395"/>
      <c r="S111" s="395"/>
      <c r="T111" s="395"/>
      <c r="U111" s="395"/>
      <c r="V111" s="395"/>
      <c r="W111" s="395"/>
      <c r="X111" s="395"/>
      <c r="Y111" s="290"/>
      <c r="Z111" s="403"/>
      <c r="AA111" s="290"/>
      <c r="AB111" s="403"/>
      <c r="AC111" s="403"/>
      <c r="AD111" s="403"/>
      <c r="AE111" s="403"/>
      <c r="AG111" s="152" t="str">
        <f t="shared" si="10"/>
        <v/>
      </c>
      <c r="AH111" s="111"/>
      <c r="AI111" s="17"/>
    </row>
    <row r="112" spans="1:35" ht="15" x14ac:dyDescent="0.2">
      <c r="A112" s="421" t="s">
        <v>929</v>
      </c>
      <c r="B112" s="405"/>
      <c r="C112" s="422"/>
      <c r="D112" s="397" t="s">
        <v>708</v>
      </c>
      <c r="E112" s="423"/>
      <c r="F112" s="423"/>
      <c r="G112" s="408">
        <f t="shared" si="8"/>
        <v>0</v>
      </c>
      <c r="H112" s="286">
        <f t="shared" si="9"/>
        <v>0</v>
      </c>
      <c r="I112" s="290"/>
      <c r="J112" s="290"/>
      <c r="K112" s="395"/>
      <c r="L112" s="395"/>
      <c r="M112" s="395"/>
      <c r="N112" s="395"/>
      <c r="O112" s="395"/>
      <c r="P112" s="395"/>
      <c r="Q112" s="395"/>
      <c r="R112" s="395"/>
      <c r="S112" s="395"/>
      <c r="T112" s="395"/>
      <c r="U112" s="395"/>
      <c r="V112" s="395"/>
      <c r="W112" s="395"/>
      <c r="X112" s="395"/>
      <c r="Y112" s="290"/>
      <c r="Z112" s="403"/>
      <c r="AA112" s="290"/>
      <c r="AB112" s="403"/>
      <c r="AC112" s="403"/>
      <c r="AD112" s="403"/>
      <c r="AE112" s="403"/>
      <c r="AG112" s="152" t="str">
        <f t="shared" si="10"/>
        <v/>
      </c>
      <c r="AH112" s="111"/>
      <c r="AI112" s="17"/>
    </row>
    <row r="113" spans="1:35" ht="15" x14ac:dyDescent="0.2">
      <c r="A113" s="421" t="s">
        <v>929</v>
      </c>
      <c r="B113" s="405"/>
      <c r="C113" s="422"/>
      <c r="D113" s="397" t="s">
        <v>708</v>
      </c>
      <c r="E113" s="423"/>
      <c r="F113" s="423"/>
      <c r="G113" s="408">
        <f t="shared" si="8"/>
        <v>0</v>
      </c>
      <c r="H113" s="286">
        <f t="shared" si="9"/>
        <v>0</v>
      </c>
      <c r="I113" s="290"/>
      <c r="J113" s="290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290"/>
      <c r="Z113" s="403"/>
      <c r="AA113" s="290"/>
      <c r="AB113" s="403"/>
      <c r="AC113" s="403"/>
      <c r="AD113" s="403"/>
      <c r="AE113" s="403"/>
      <c r="AG113" s="152" t="str">
        <f t="shared" si="10"/>
        <v/>
      </c>
      <c r="AH113" s="111"/>
      <c r="AI113" s="17"/>
    </row>
    <row r="114" spans="1:35" ht="15" x14ac:dyDescent="0.2">
      <c r="A114" s="421" t="s">
        <v>929</v>
      </c>
      <c r="B114" s="405"/>
      <c r="C114" s="422"/>
      <c r="D114" s="397" t="s">
        <v>708</v>
      </c>
      <c r="E114" s="423"/>
      <c r="F114" s="423"/>
      <c r="G114" s="408">
        <f t="shared" si="8"/>
        <v>0</v>
      </c>
      <c r="H114" s="286">
        <f t="shared" si="9"/>
        <v>0</v>
      </c>
      <c r="I114" s="290"/>
      <c r="J114" s="290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290"/>
      <c r="Z114" s="403"/>
      <c r="AA114" s="290"/>
      <c r="AB114" s="403"/>
      <c r="AC114" s="403"/>
      <c r="AD114" s="403"/>
      <c r="AE114" s="403"/>
      <c r="AG114" s="152" t="str">
        <f t="shared" si="10"/>
        <v/>
      </c>
      <c r="AH114" s="111"/>
      <c r="AI114" s="17"/>
    </row>
    <row r="115" spans="1:35" ht="15" x14ac:dyDescent="0.2">
      <c r="A115" s="421" t="s">
        <v>929</v>
      </c>
      <c r="B115" s="405"/>
      <c r="C115" s="422"/>
      <c r="D115" s="397" t="s">
        <v>708</v>
      </c>
      <c r="E115" s="423"/>
      <c r="F115" s="423"/>
      <c r="G115" s="408">
        <f t="shared" si="8"/>
        <v>0</v>
      </c>
      <c r="H115" s="286">
        <f t="shared" si="9"/>
        <v>0</v>
      </c>
      <c r="I115" s="290"/>
      <c r="J115" s="290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290"/>
      <c r="Z115" s="403"/>
      <c r="AA115" s="290"/>
      <c r="AB115" s="403"/>
      <c r="AC115" s="403"/>
      <c r="AD115" s="403"/>
      <c r="AE115" s="403"/>
      <c r="AG115" s="152" t="str">
        <f t="shared" si="10"/>
        <v/>
      </c>
      <c r="AH115" s="111"/>
      <c r="AI115" s="17"/>
    </row>
    <row r="116" spans="1:35" ht="15" x14ac:dyDescent="0.2">
      <c r="A116" s="421" t="s">
        <v>929</v>
      </c>
      <c r="B116" s="405"/>
      <c r="C116" s="422"/>
      <c r="D116" s="397" t="s">
        <v>708</v>
      </c>
      <c r="E116" s="423"/>
      <c r="F116" s="423"/>
      <c r="G116" s="408">
        <f t="shared" si="8"/>
        <v>0</v>
      </c>
      <c r="H116" s="286">
        <f t="shared" si="9"/>
        <v>0</v>
      </c>
      <c r="I116" s="290"/>
      <c r="J116" s="290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290"/>
      <c r="Z116" s="403"/>
      <c r="AA116" s="290"/>
      <c r="AB116" s="403"/>
      <c r="AC116" s="403"/>
      <c r="AD116" s="403"/>
      <c r="AE116" s="403"/>
      <c r="AG116" s="152" t="str">
        <f t="shared" si="10"/>
        <v/>
      </c>
      <c r="AH116" s="111"/>
      <c r="AI116" s="17"/>
    </row>
    <row r="117" spans="1:35" ht="15" x14ac:dyDescent="0.2">
      <c r="A117" s="421" t="s">
        <v>929</v>
      </c>
      <c r="B117" s="405"/>
      <c r="C117" s="422"/>
      <c r="D117" s="397" t="s">
        <v>708</v>
      </c>
      <c r="E117" s="423"/>
      <c r="F117" s="423"/>
      <c r="G117" s="408">
        <f t="shared" si="8"/>
        <v>0</v>
      </c>
      <c r="H117" s="286">
        <f t="shared" si="9"/>
        <v>0</v>
      </c>
      <c r="I117" s="290"/>
      <c r="J117" s="290"/>
      <c r="K117" s="395"/>
      <c r="L117" s="395"/>
      <c r="M117" s="395"/>
      <c r="N117" s="395"/>
      <c r="O117" s="395"/>
      <c r="P117" s="395"/>
      <c r="Q117" s="395"/>
      <c r="R117" s="395"/>
      <c r="S117" s="395"/>
      <c r="T117" s="395"/>
      <c r="U117" s="395"/>
      <c r="V117" s="395"/>
      <c r="W117" s="395"/>
      <c r="X117" s="395"/>
      <c r="Y117" s="290"/>
      <c r="Z117" s="403"/>
      <c r="AA117" s="290"/>
      <c r="AB117" s="403"/>
      <c r="AC117" s="403"/>
      <c r="AD117" s="403"/>
      <c r="AE117" s="403"/>
      <c r="AG117" s="152" t="str">
        <f t="shared" si="10"/>
        <v/>
      </c>
      <c r="AH117" s="111"/>
      <c r="AI117" s="17"/>
    </row>
    <row r="118" spans="1:35" ht="15" x14ac:dyDescent="0.2">
      <c r="A118" s="421" t="s">
        <v>929</v>
      </c>
      <c r="B118" s="405"/>
      <c r="C118" s="422"/>
      <c r="D118" s="397" t="s">
        <v>708</v>
      </c>
      <c r="E118" s="423"/>
      <c r="F118" s="423"/>
      <c r="G118" s="408">
        <f t="shared" si="8"/>
        <v>0</v>
      </c>
      <c r="H118" s="286">
        <f t="shared" si="9"/>
        <v>0</v>
      </c>
      <c r="I118" s="290"/>
      <c r="J118" s="290"/>
      <c r="K118" s="395"/>
      <c r="L118" s="395"/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290"/>
      <c r="Z118" s="403"/>
      <c r="AA118" s="290"/>
      <c r="AB118" s="403"/>
      <c r="AC118" s="403"/>
      <c r="AD118" s="403"/>
      <c r="AE118" s="403"/>
      <c r="AG118" s="152" t="str">
        <f t="shared" si="10"/>
        <v/>
      </c>
      <c r="AH118" s="111"/>
      <c r="AI118" s="17"/>
    </row>
    <row r="119" spans="1:35" ht="15" x14ac:dyDescent="0.2">
      <c r="A119" s="421" t="s">
        <v>929</v>
      </c>
      <c r="B119" s="405"/>
      <c r="C119" s="422"/>
      <c r="D119" s="397" t="s">
        <v>708</v>
      </c>
      <c r="E119" s="423"/>
      <c r="F119" s="423"/>
      <c r="G119" s="408">
        <f t="shared" si="8"/>
        <v>0</v>
      </c>
      <c r="H119" s="286">
        <f t="shared" si="9"/>
        <v>0</v>
      </c>
      <c r="I119" s="290"/>
      <c r="J119" s="290"/>
      <c r="K119" s="395"/>
      <c r="L119" s="395"/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5"/>
      <c r="Y119" s="290"/>
      <c r="Z119" s="403"/>
      <c r="AA119" s="290"/>
      <c r="AB119" s="403"/>
      <c r="AC119" s="403"/>
      <c r="AD119" s="403"/>
      <c r="AE119" s="403"/>
      <c r="AG119" s="152" t="str">
        <f t="shared" si="10"/>
        <v/>
      </c>
      <c r="AH119" s="111"/>
      <c r="AI119" s="17"/>
    </row>
    <row r="120" spans="1:35" ht="15" x14ac:dyDescent="0.2">
      <c r="A120" s="421" t="s">
        <v>929</v>
      </c>
      <c r="B120" s="405"/>
      <c r="C120" s="422"/>
      <c r="D120" s="397" t="s">
        <v>708</v>
      </c>
      <c r="E120" s="423"/>
      <c r="F120" s="423"/>
      <c r="G120" s="408">
        <f t="shared" si="8"/>
        <v>0</v>
      </c>
      <c r="H120" s="286">
        <f t="shared" si="9"/>
        <v>0</v>
      </c>
      <c r="I120" s="290"/>
      <c r="J120" s="290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395"/>
      <c r="Y120" s="290"/>
      <c r="Z120" s="403"/>
      <c r="AA120" s="290"/>
      <c r="AB120" s="403"/>
      <c r="AC120" s="403"/>
      <c r="AD120" s="403"/>
      <c r="AE120" s="403"/>
      <c r="AG120" s="152" t="str">
        <f t="shared" si="10"/>
        <v/>
      </c>
      <c r="AH120" s="111"/>
      <c r="AI120" s="17"/>
    </row>
    <row r="121" spans="1:35" ht="15" x14ac:dyDescent="0.2">
      <c r="A121" s="421" t="s">
        <v>929</v>
      </c>
      <c r="B121" s="405"/>
      <c r="C121" s="422"/>
      <c r="D121" s="397" t="s">
        <v>708</v>
      </c>
      <c r="E121" s="423"/>
      <c r="F121" s="423"/>
      <c r="G121" s="408">
        <f t="shared" si="8"/>
        <v>0</v>
      </c>
      <c r="H121" s="286">
        <f t="shared" si="9"/>
        <v>0</v>
      </c>
      <c r="I121" s="290"/>
      <c r="J121" s="290"/>
      <c r="K121" s="395"/>
      <c r="L121" s="395"/>
      <c r="M121" s="395"/>
      <c r="N121" s="395"/>
      <c r="O121" s="395"/>
      <c r="P121" s="395"/>
      <c r="Q121" s="395"/>
      <c r="R121" s="395"/>
      <c r="S121" s="395"/>
      <c r="T121" s="395"/>
      <c r="U121" s="395"/>
      <c r="V121" s="395"/>
      <c r="W121" s="395"/>
      <c r="X121" s="395"/>
      <c r="Y121" s="290"/>
      <c r="Z121" s="403"/>
      <c r="AA121" s="290"/>
      <c r="AB121" s="403"/>
      <c r="AC121" s="403"/>
      <c r="AD121" s="403"/>
      <c r="AE121" s="403"/>
      <c r="AG121" s="152" t="str">
        <f t="shared" si="10"/>
        <v/>
      </c>
      <c r="AH121" s="111"/>
      <c r="AI121" s="17"/>
    </row>
    <row r="122" spans="1:35" ht="15" x14ac:dyDescent="0.2">
      <c r="A122" s="421" t="s">
        <v>929</v>
      </c>
      <c r="B122" s="405"/>
      <c r="C122" s="422"/>
      <c r="D122" s="397" t="s">
        <v>708</v>
      </c>
      <c r="E122" s="423"/>
      <c r="F122" s="423"/>
      <c r="G122" s="408">
        <f t="shared" si="8"/>
        <v>0</v>
      </c>
      <c r="H122" s="286">
        <f t="shared" si="9"/>
        <v>0</v>
      </c>
      <c r="I122" s="290"/>
      <c r="J122" s="290"/>
      <c r="K122" s="395"/>
      <c r="L122" s="395"/>
      <c r="M122" s="395"/>
      <c r="N122" s="395"/>
      <c r="O122" s="395"/>
      <c r="P122" s="395"/>
      <c r="Q122" s="395"/>
      <c r="R122" s="395"/>
      <c r="S122" s="395"/>
      <c r="T122" s="395"/>
      <c r="U122" s="395"/>
      <c r="V122" s="395"/>
      <c r="W122" s="395"/>
      <c r="X122" s="395"/>
      <c r="Y122" s="290"/>
      <c r="Z122" s="403"/>
      <c r="AA122" s="290"/>
      <c r="AB122" s="403"/>
      <c r="AC122" s="403"/>
      <c r="AD122" s="403"/>
      <c r="AE122" s="403"/>
      <c r="AG122" s="152" t="str">
        <f t="shared" si="10"/>
        <v/>
      </c>
      <c r="AH122" s="111"/>
      <c r="AI122" s="17"/>
    </row>
    <row r="123" spans="1:35" ht="15" x14ac:dyDescent="0.2">
      <c r="A123" s="421" t="s">
        <v>929</v>
      </c>
      <c r="B123" s="405"/>
      <c r="C123" s="422"/>
      <c r="D123" s="397" t="s">
        <v>708</v>
      </c>
      <c r="E123" s="423"/>
      <c r="F123" s="423"/>
      <c r="G123" s="408">
        <f t="shared" si="8"/>
        <v>0</v>
      </c>
      <c r="H123" s="286">
        <f t="shared" si="9"/>
        <v>0</v>
      </c>
      <c r="I123" s="290"/>
      <c r="J123" s="290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290"/>
      <c r="Z123" s="403"/>
      <c r="AA123" s="290"/>
      <c r="AB123" s="403"/>
      <c r="AC123" s="403"/>
      <c r="AD123" s="403"/>
      <c r="AE123" s="403"/>
      <c r="AG123" s="152" t="str">
        <f t="shared" si="10"/>
        <v/>
      </c>
      <c r="AH123" s="111"/>
      <c r="AI123" s="17"/>
    </row>
    <row r="124" spans="1:35" ht="15" x14ac:dyDescent="0.2">
      <c r="A124" s="421" t="s">
        <v>929</v>
      </c>
      <c r="B124" s="405"/>
      <c r="C124" s="422"/>
      <c r="D124" s="397" t="s">
        <v>708</v>
      </c>
      <c r="E124" s="423"/>
      <c r="F124" s="423"/>
      <c r="G124" s="408">
        <f t="shared" si="8"/>
        <v>0</v>
      </c>
      <c r="H124" s="286">
        <f t="shared" si="9"/>
        <v>0</v>
      </c>
      <c r="I124" s="290"/>
      <c r="J124" s="290"/>
      <c r="K124" s="395"/>
      <c r="L124" s="395"/>
      <c r="M124" s="395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290"/>
      <c r="Z124" s="403"/>
      <c r="AA124" s="290"/>
      <c r="AB124" s="403"/>
      <c r="AC124" s="403"/>
      <c r="AD124" s="403"/>
      <c r="AE124" s="403"/>
      <c r="AG124" s="152" t="str">
        <f t="shared" si="10"/>
        <v/>
      </c>
      <c r="AH124" s="111"/>
      <c r="AI124" s="17"/>
    </row>
    <row r="125" spans="1:35" ht="15" x14ac:dyDescent="0.2">
      <c r="A125" s="421" t="s">
        <v>929</v>
      </c>
      <c r="B125" s="405"/>
      <c r="C125" s="422"/>
      <c r="D125" s="397" t="s">
        <v>708</v>
      </c>
      <c r="E125" s="423"/>
      <c r="F125" s="423"/>
      <c r="G125" s="408">
        <f t="shared" si="8"/>
        <v>0</v>
      </c>
      <c r="H125" s="286">
        <f t="shared" si="9"/>
        <v>0</v>
      </c>
      <c r="I125" s="290"/>
      <c r="J125" s="290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290"/>
      <c r="Z125" s="403"/>
      <c r="AA125" s="290"/>
      <c r="AB125" s="403"/>
      <c r="AC125" s="403"/>
      <c r="AD125" s="403"/>
      <c r="AE125" s="403"/>
      <c r="AG125" s="152" t="str">
        <f t="shared" si="10"/>
        <v/>
      </c>
      <c r="AH125" s="111"/>
      <c r="AI125" s="17"/>
    </row>
    <row r="126" spans="1:35" ht="15" x14ac:dyDescent="0.2">
      <c r="A126" s="421" t="s">
        <v>929</v>
      </c>
      <c r="B126" s="405"/>
      <c r="C126" s="422"/>
      <c r="D126" s="397" t="s">
        <v>708</v>
      </c>
      <c r="E126" s="423"/>
      <c r="F126" s="423"/>
      <c r="G126" s="408">
        <f t="shared" si="8"/>
        <v>0</v>
      </c>
      <c r="H126" s="286">
        <f t="shared" si="9"/>
        <v>0</v>
      </c>
      <c r="I126" s="290"/>
      <c r="J126" s="290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290"/>
      <c r="Z126" s="403"/>
      <c r="AA126" s="290"/>
      <c r="AB126" s="403"/>
      <c r="AC126" s="403"/>
      <c r="AD126" s="403"/>
      <c r="AE126" s="403"/>
      <c r="AG126" s="152" t="str">
        <f t="shared" si="10"/>
        <v/>
      </c>
      <c r="AH126" s="111"/>
      <c r="AI126" s="17"/>
    </row>
    <row r="127" spans="1:35" ht="15" x14ac:dyDescent="0.2">
      <c r="A127" s="421" t="s">
        <v>929</v>
      </c>
      <c r="B127" s="405"/>
      <c r="C127" s="422"/>
      <c r="D127" s="397" t="s">
        <v>708</v>
      </c>
      <c r="E127" s="423"/>
      <c r="F127" s="423"/>
      <c r="G127" s="408">
        <f t="shared" si="8"/>
        <v>0</v>
      </c>
      <c r="H127" s="286">
        <f t="shared" si="9"/>
        <v>0</v>
      </c>
      <c r="I127" s="290"/>
      <c r="J127" s="290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290"/>
      <c r="Z127" s="403"/>
      <c r="AA127" s="290"/>
      <c r="AB127" s="403"/>
      <c r="AC127" s="403"/>
      <c r="AD127" s="403"/>
      <c r="AE127" s="403"/>
      <c r="AG127" s="152" t="str">
        <f t="shared" si="10"/>
        <v/>
      </c>
      <c r="AH127" s="111"/>
      <c r="AI127" s="17"/>
    </row>
    <row r="128" spans="1:35" ht="15" x14ac:dyDescent="0.2">
      <c r="A128" s="421" t="s">
        <v>929</v>
      </c>
      <c r="B128" s="405"/>
      <c r="C128" s="422"/>
      <c r="D128" s="397" t="s">
        <v>708</v>
      </c>
      <c r="E128" s="423"/>
      <c r="F128" s="423"/>
      <c r="G128" s="408">
        <f t="shared" si="8"/>
        <v>0</v>
      </c>
      <c r="H128" s="286">
        <f t="shared" si="9"/>
        <v>0</v>
      </c>
      <c r="I128" s="290"/>
      <c r="J128" s="290"/>
      <c r="K128" s="395"/>
      <c r="L128" s="395"/>
      <c r="M128" s="395"/>
      <c r="N128" s="395"/>
      <c r="O128" s="395"/>
      <c r="P128" s="395"/>
      <c r="Q128" s="395"/>
      <c r="R128" s="395"/>
      <c r="S128" s="395"/>
      <c r="T128" s="395"/>
      <c r="U128" s="395"/>
      <c r="V128" s="395"/>
      <c r="W128" s="395"/>
      <c r="X128" s="395"/>
      <c r="Y128" s="290"/>
      <c r="Z128" s="403"/>
      <c r="AA128" s="290"/>
      <c r="AB128" s="403"/>
      <c r="AC128" s="403"/>
      <c r="AD128" s="403"/>
      <c r="AE128" s="403"/>
      <c r="AG128" s="152" t="str">
        <f t="shared" si="10"/>
        <v/>
      </c>
      <c r="AH128" s="111"/>
      <c r="AI128" s="17"/>
    </row>
    <row r="129" spans="1:35" ht="15" x14ac:dyDescent="0.2">
      <c r="A129" s="421" t="s">
        <v>929</v>
      </c>
      <c r="B129" s="405"/>
      <c r="C129" s="422"/>
      <c r="D129" s="397" t="s">
        <v>708</v>
      </c>
      <c r="E129" s="423"/>
      <c r="F129" s="423"/>
      <c r="G129" s="408">
        <f t="shared" si="8"/>
        <v>0</v>
      </c>
      <c r="H129" s="286">
        <f t="shared" si="9"/>
        <v>0</v>
      </c>
      <c r="I129" s="290"/>
      <c r="J129" s="290"/>
      <c r="K129" s="395"/>
      <c r="L129" s="395"/>
      <c r="M129" s="395"/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  <c r="X129" s="395"/>
      <c r="Y129" s="290"/>
      <c r="Z129" s="403"/>
      <c r="AA129" s="290"/>
      <c r="AB129" s="403"/>
      <c r="AC129" s="403"/>
      <c r="AD129" s="403"/>
      <c r="AE129" s="403"/>
      <c r="AG129" s="152" t="str">
        <f t="shared" si="10"/>
        <v/>
      </c>
      <c r="AH129" s="111"/>
      <c r="AI129" s="17"/>
    </row>
    <row r="130" spans="1:35" ht="15" x14ac:dyDescent="0.2">
      <c r="A130" s="421" t="s">
        <v>929</v>
      </c>
      <c r="B130" s="405"/>
      <c r="C130" s="422"/>
      <c r="D130" s="397" t="s">
        <v>708</v>
      </c>
      <c r="E130" s="423"/>
      <c r="F130" s="423"/>
      <c r="G130" s="408">
        <f t="shared" si="8"/>
        <v>0</v>
      </c>
      <c r="H130" s="286">
        <f t="shared" si="9"/>
        <v>0</v>
      </c>
      <c r="I130" s="290"/>
      <c r="J130" s="290"/>
      <c r="K130" s="395"/>
      <c r="L130" s="395"/>
      <c r="M130" s="395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  <c r="X130" s="395"/>
      <c r="Y130" s="290"/>
      <c r="Z130" s="403"/>
      <c r="AA130" s="290"/>
      <c r="AB130" s="403"/>
      <c r="AC130" s="403"/>
      <c r="AD130" s="403"/>
      <c r="AE130" s="403"/>
      <c r="AG130" s="152" t="str">
        <f t="shared" si="10"/>
        <v/>
      </c>
      <c r="AH130" s="111"/>
      <c r="AI130" s="17"/>
    </row>
    <row r="131" spans="1:35" ht="15" x14ac:dyDescent="0.2">
      <c r="A131" s="421" t="s">
        <v>930</v>
      </c>
      <c r="B131" s="405"/>
      <c r="C131" s="422"/>
      <c r="D131" s="397" t="s">
        <v>708</v>
      </c>
      <c r="E131" s="423"/>
      <c r="F131" s="423"/>
      <c r="G131" s="408">
        <f t="shared" si="8"/>
        <v>0</v>
      </c>
      <c r="H131" s="286">
        <f t="shared" si="9"/>
        <v>0</v>
      </c>
      <c r="I131" s="290"/>
      <c r="J131" s="290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290"/>
      <c r="Z131" s="403"/>
      <c r="AA131" s="290"/>
      <c r="AB131" s="403"/>
      <c r="AC131" s="403"/>
      <c r="AD131" s="403"/>
      <c r="AE131" s="403"/>
      <c r="AG131" s="152" t="str">
        <f t="shared" si="10"/>
        <v/>
      </c>
      <c r="AH131" s="111"/>
      <c r="AI131" s="17"/>
    </row>
    <row r="132" spans="1:35" ht="15" x14ac:dyDescent="0.2">
      <c r="A132" s="421" t="s">
        <v>930</v>
      </c>
      <c r="B132" s="405"/>
      <c r="C132" s="422"/>
      <c r="D132" s="397" t="s">
        <v>708</v>
      </c>
      <c r="E132" s="423"/>
      <c r="F132" s="423"/>
      <c r="G132" s="408">
        <f t="shared" si="8"/>
        <v>0</v>
      </c>
      <c r="H132" s="286">
        <f t="shared" si="9"/>
        <v>0</v>
      </c>
      <c r="I132" s="290"/>
      <c r="J132" s="290"/>
      <c r="K132" s="395"/>
      <c r="L132" s="395"/>
      <c r="M132" s="395"/>
      <c r="N132" s="395"/>
      <c r="O132" s="395"/>
      <c r="P132" s="395"/>
      <c r="Q132" s="395"/>
      <c r="R132" s="395"/>
      <c r="S132" s="395"/>
      <c r="T132" s="395"/>
      <c r="U132" s="395"/>
      <c r="V132" s="395"/>
      <c r="W132" s="395"/>
      <c r="X132" s="395"/>
      <c r="Y132" s="290"/>
      <c r="Z132" s="403"/>
      <c r="AA132" s="290"/>
      <c r="AB132" s="403"/>
      <c r="AC132" s="403"/>
      <c r="AD132" s="403"/>
      <c r="AE132" s="403"/>
      <c r="AG132" s="152" t="str">
        <f t="shared" si="10"/>
        <v/>
      </c>
      <c r="AH132" s="111"/>
      <c r="AI132" s="17"/>
    </row>
    <row r="133" spans="1:35" ht="15" x14ac:dyDescent="0.2">
      <c r="A133" s="421" t="s">
        <v>930</v>
      </c>
      <c r="B133" s="405"/>
      <c r="C133" s="422"/>
      <c r="D133" s="397" t="s">
        <v>708</v>
      </c>
      <c r="E133" s="423"/>
      <c r="F133" s="423"/>
      <c r="G133" s="408">
        <f t="shared" si="8"/>
        <v>0</v>
      </c>
      <c r="H133" s="286">
        <f t="shared" si="9"/>
        <v>0</v>
      </c>
      <c r="I133" s="290"/>
      <c r="J133" s="290"/>
      <c r="K133" s="395"/>
      <c r="L133" s="395"/>
      <c r="M133" s="395"/>
      <c r="N133" s="395"/>
      <c r="O133" s="395"/>
      <c r="P133" s="395"/>
      <c r="Q133" s="395"/>
      <c r="R133" s="395"/>
      <c r="S133" s="395"/>
      <c r="T133" s="395"/>
      <c r="U133" s="395"/>
      <c r="V133" s="395"/>
      <c r="W133" s="395"/>
      <c r="X133" s="395"/>
      <c r="Y133" s="290"/>
      <c r="Z133" s="403"/>
      <c r="AA133" s="290"/>
      <c r="AB133" s="403"/>
      <c r="AC133" s="403"/>
      <c r="AD133" s="403"/>
      <c r="AE133" s="403"/>
      <c r="AG133" s="152" t="str">
        <f t="shared" si="10"/>
        <v/>
      </c>
      <c r="AH133" s="111"/>
      <c r="AI133" s="17"/>
    </row>
    <row r="134" spans="1:35" ht="15" x14ac:dyDescent="0.2">
      <c r="A134" s="421" t="s">
        <v>930</v>
      </c>
      <c r="B134" s="405"/>
      <c r="C134" s="422"/>
      <c r="D134" s="397" t="s">
        <v>708</v>
      </c>
      <c r="E134" s="423"/>
      <c r="F134" s="423"/>
      <c r="G134" s="408">
        <f t="shared" si="8"/>
        <v>0</v>
      </c>
      <c r="H134" s="286">
        <f t="shared" si="9"/>
        <v>0</v>
      </c>
      <c r="I134" s="290"/>
      <c r="J134" s="290"/>
      <c r="K134" s="395"/>
      <c r="L134" s="395"/>
      <c r="M134" s="395"/>
      <c r="N134" s="395"/>
      <c r="O134" s="395"/>
      <c r="P134" s="395"/>
      <c r="Q134" s="395"/>
      <c r="R134" s="395"/>
      <c r="S134" s="395"/>
      <c r="T134" s="395"/>
      <c r="U134" s="395"/>
      <c r="V134" s="395"/>
      <c r="W134" s="395"/>
      <c r="X134" s="395"/>
      <c r="Y134" s="290"/>
      <c r="Z134" s="403"/>
      <c r="AA134" s="290"/>
      <c r="AB134" s="403"/>
      <c r="AC134" s="403"/>
      <c r="AD134" s="403"/>
      <c r="AE134" s="403"/>
      <c r="AG134" s="152" t="str">
        <f t="shared" si="10"/>
        <v/>
      </c>
      <c r="AH134" s="111"/>
      <c r="AI134" s="17"/>
    </row>
    <row r="135" spans="1:35" ht="15" x14ac:dyDescent="0.2">
      <c r="A135" s="421" t="s">
        <v>930</v>
      </c>
      <c r="B135" s="405"/>
      <c r="C135" s="422"/>
      <c r="D135" s="397" t="s">
        <v>708</v>
      </c>
      <c r="E135" s="423"/>
      <c r="F135" s="423"/>
      <c r="G135" s="408">
        <f t="shared" si="8"/>
        <v>0</v>
      </c>
      <c r="H135" s="286">
        <f t="shared" si="9"/>
        <v>0</v>
      </c>
      <c r="I135" s="290"/>
      <c r="J135" s="290"/>
      <c r="K135" s="395"/>
      <c r="L135" s="395"/>
      <c r="M135" s="395"/>
      <c r="N135" s="395"/>
      <c r="O135" s="395"/>
      <c r="P135" s="395"/>
      <c r="Q135" s="395"/>
      <c r="R135" s="395"/>
      <c r="S135" s="395"/>
      <c r="T135" s="395"/>
      <c r="U135" s="395"/>
      <c r="V135" s="395"/>
      <c r="W135" s="395"/>
      <c r="X135" s="395"/>
      <c r="Y135" s="290"/>
      <c r="Z135" s="403"/>
      <c r="AA135" s="290"/>
      <c r="AB135" s="403"/>
      <c r="AC135" s="403"/>
      <c r="AD135" s="403"/>
      <c r="AE135" s="403"/>
      <c r="AG135" s="152" t="str">
        <f t="shared" si="10"/>
        <v/>
      </c>
      <c r="AH135" s="111"/>
      <c r="AI135" s="17"/>
    </row>
    <row r="136" spans="1:35" ht="15" x14ac:dyDescent="0.2">
      <c r="A136" s="421" t="s">
        <v>930</v>
      </c>
      <c r="B136" s="405"/>
      <c r="C136" s="422"/>
      <c r="D136" s="397" t="s">
        <v>708</v>
      </c>
      <c r="E136" s="423"/>
      <c r="F136" s="423"/>
      <c r="G136" s="408">
        <f t="shared" si="8"/>
        <v>0</v>
      </c>
      <c r="H136" s="286">
        <f t="shared" si="9"/>
        <v>0</v>
      </c>
      <c r="I136" s="290"/>
      <c r="J136" s="290"/>
      <c r="K136" s="395"/>
      <c r="L136" s="395"/>
      <c r="M136" s="395"/>
      <c r="N136" s="395"/>
      <c r="O136" s="395"/>
      <c r="P136" s="395"/>
      <c r="Q136" s="395"/>
      <c r="R136" s="395"/>
      <c r="S136" s="395"/>
      <c r="T136" s="395"/>
      <c r="U136" s="395"/>
      <c r="V136" s="395"/>
      <c r="W136" s="395"/>
      <c r="X136" s="395"/>
      <c r="Y136" s="290"/>
      <c r="Z136" s="403"/>
      <c r="AA136" s="290"/>
      <c r="AB136" s="403"/>
      <c r="AC136" s="403"/>
      <c r="AD136" s="403"/>
      <c r="AE136" s="403"/>
      <c r="AG136" s="152" t="str">
        <f t="shared" si="10"/>
        <v/>
      </c>
      <c r="AH136" s="111"/>
      <c r="AI136" s="17"/>
    </row>
    <row r="137" spans="1:35" ht="15" x14ac:dyDescent="0.2">
      <c r="A137" s="421" t="s">
        <v>930</v>
      </c>
      <c r="B137" s="405"/>
      <c r="C137" s="422"/>
      <c r="D137" s="397" t="s">
        <v>708</v>
      </c>
      <c r="E137" s="423"/>
      <c r="F137" s="423"/>
      <c r="G137" s="408">
        <f t="shared" si="8"/>
        <v>0</v>
      </c>
      <c r="H137" s="286">
        <f t="shared" si="9"/>
        <v>0</v>
      </c>
      <c r="I137" s="290"/>
      <c r="J137" s="290"/>
      <c r="K137" s="395"/>
      <c r="L137" s="395"/>
      <c r="M137" s="395"/>
      <c r="N137" s="395"/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290"/>
      <c r="Z137" s="403"/>
      <c r="AA137" s="290"/>
      <c r="AB137" s="403"/>
      <c r="AC137" s="403"/>
      <c r="AD137" s="403"/>
      <c r="AE137" s="403"/>
      <c r="AG137" s="152" t="str">
        <f t="shared" si="10"/>
        <v/>
      </c>
      <c r="AH137" s="111"/>
      <c r="AI137" s="17"/>
    </row>
    <row r="138" spans="1:35" ht="15" x14ac:dyDescent="0.2">
      <c r="A138" s="421" t="s">
        <v>930</v>
      </c>
      <c r="B138" s="405"/>
      <c r="C138" s="422"/>
      <c r="D138" s="397" t="s">
        <v>708</v>
      </c>
      <c r="E138" s="423"/>
      <c r="F138" s="423"/>
      <c r="G138" s="408">
        <f t="shared" si="8"/>
        <v>0</v>
      </c>
      <c r="H138" s="286">
        <f t="shared" si="9"/>
        <v>0</v>
      </c>
      <c r="I138" s="290"/>
      <c r="J138" s="290"/>
      <c r="K138" s="395"/>
      <c r="L138" s="395"/>
      <c r="M138" s="395"/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290"/>
      <c r="Z138" s="403"/>
      <c r="AA138" s="290"/>
      <c r="AB138" s="403"/>
      <c r="AC138" s="403"/>
      <c r="AD138" s="403"/>
      <c r="AE138" s="403"/>
      <c r="AG138" s="152" t="str">
        <f t="shared" si="10"/>
        <v/>
      </c>
      <c r="AH138" s="111"/>
      <c r="AI138" s="17"/>
    </row>
    <row r="139" spans="1:35" ht="15" x14ac:dyDescent="0.2">
      <c r="A139" s="421" t="s">
        <v>930</v>
      </c>
      <c r="B139" s="405"/>
      <c r="C139" s="422"/>
      <c r="D139" s="397" t="s">
        <v>708</v>
      </c>
      <c r="E139" s="423"/>
      <c r="F139" s="423"/>
      <c r="G139" s="408">
        <f t="shared" si="8"/>
        <v>0</v>
      </c>
      <c r="H139" s="286">
        <f t="shared" si="9"/>
        <v>0</v>
      </c>
      <c r="I139" s="290"/>
      <c r="J139" s="290"/>
      <c r="K139" s="395"/>
      <c r="L139" s="395"/>
      <c r="M139" s="395"/>
      <c r="N139" s="395"/>
      <c r="O139" s="395"/>
      <c r="P139" s="395"/>
      <c r="Q139" s="395"/>
      <c r="R139" s="395"/>
      <c r="S139" s="395"/>
      <c r="T139" s="395"/>
      <c r="U139" s="395"/>
      <c r="V139" s="395"/>
      <c r="W139" s="395"/>
      <c r="X139" s="395"/>
      <c r="Y139" s="290"/>
      <c r="Z139" s="403"/>
      <c r="AA139" s="290"/>
      <c r="AB139" s="403"/>
      <c r="AC139" s="403"/>
      <c r="AD139" s="403"/>
      <c r="AE139" s="403"/>
      <c r="AG139" s="152" t="str">
        <f t="shared" si="10"/>
        <v/>
      </c>
      <c r="AH139" s="111"/>
      <c r="AI139" s="17"/>
    </row>
    <row r="140" spans="1:35" ht="15" x14ac:dyDescent="0.2">
      <c r="A140" s="421" t="s">
        <v>930</v>
      </c>
      <c r="B140" s="405"/>
      <c r="C140" s="422"/>
      <c r="D140" s="397" t="s">
        <v>708</v>
      </c>
      <c r="E140" s="423"/>
      <c r="F140" s="423"/>
      <c r="G140" s="408">
        <f t="shared" si="8"/>
        <v>0</v>
      </c>
      <c r="H140" s="286">
        <f t="shared" si="9"/>
        <v>0</v>
      </c>
      <c r="I140" s="290"/>
      <c r="J140" s="290"/>
      <c r="K140" s="395"/>
      <c r="L140" s="395"/>
      <c r="M140" s="395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290"/>
      <c r="Z140" s="403"/>
      <c r="AA140" s="290"/>
      <c r="AB140" s="403"/>
      <c r="AC140" s="403"/>
      <c r="AD140" s="403"/>
      <c r="AE140" s="403"/>
      <c r="AG140" s="152" t="str">
        <f t="shared" si="10"/>
        <v/>
      </c>
      <c r="AH140" s="111"/>
      <c r="AI140" s="17"/>
    </row>
    <row r="141" spans="1:35" ht="15" x14ac:dyDescent="0.2">
      <c r="A141" s="421" t="s">
        <v>930</v>
      </c>
      <c r="B141" s="405"/>
      <c r="C141" s="422"/>
      <c r="D141" s="397" t="s">
        <v>708</v>
      </c>
      <c r="E141" s="423"/>
      <c r="F141" s="423"/>
      <c r="G141" s="408">
        <f t="shared" si="8"/>
        <v>0</v>
      </c>
      <c r="H141" s="286">
        <f t="shared" si="9"/>
        <v>0</v>
      </c>
      <c r="I141" s="290"/>
      <c r="J141" s="290"/>
      <c r="K141" s="395"/>
      <c r="L141" s="395"/>
      <c r="M141" s="395"/>
      <c r="N141" s="395"/>
      <c r="O141" s="395"/>
      <c r="P141" s="395"/>
      <c r="Q141" s="395"/>
      <c r="R141" s="395"/>
      <c r="S141" s="395"/>
      <c r="T141" s="395"/>
      <c r="U141" s="395"/>
      <c r="V141" s="395"/>
      <c r="W141" s="395"/>
      <c r="X141" s="395"/>
      <c r="Y141" s="290"/>
      <c r="Z141" s="403"/>
      <c r="AA141" s="290"/>
      <c r="AB141" s="403"/>
      <c r="AC141" s="403"/>
      <c r="AD141" s="403"/>
      <c r="AE141" s="403"/>
      <c r="AG141" s="152" t="str">
        <f t="shared" si="10"/>
        <v/>
      </c>
      <c r="AH141" s="111"/>
      <c r="AI141" s="17"/>
    </row>
    <row r="142" spans="1:35" ht="15" x14ac:dyDescent="0.2">
      <c r="A142" s="421" t="s">
        <v>930</v>
      </c>
      <c r="B142" s="405"/>
      <c r="C142" s="422"/>
      <c r="D142" s="397" t="s">
        <v>708</v>
      </c>
      <c r="E142" s="423"/>
      <c r="F142" s="423"/>
      <c r="G142" s="408">
        <f t="shared" si="8"/>
        <v>0</v>
      </c>
      <c r="H142" s="286">
        <f t="shared" si="9"/>
        <v>0</v>
      </c>
      <c r="I142" s="290"/>
      <c r="J142" s="290"/>
      <c r="K142" s="395"/>
      <c r="L142" s="395"/>
      <c r="M142" s="395"/>
      <c r="N142" s="395"/>
      <c r="O142" s="395"/>
      <c r="P142" s="395"/>
      <c r="Q142" s="395"/>
      <c r="R142" s="395"/>
      <c r="S142" s="395"/>
      <c r="T142" s="395"/>
      <c r="U142" s="395"/>
      <c r="V142" s="395"/>
      <c r="W142" s="395"/>
      <c r="X142" s="395"/>
      <c r="Y142" s="290"/>
      <c r="Z142" s="403"/>
      <c r="AA142" s="290"/>
      <c r="AB142" s="403"/>
      <c r="AC142" s="403"/>
      <c r="AD142" s="403"/>
      <c r="AE142" s="403"/>
      <c r="AG142" s="152" t="str">
        <f t="shared" si="10"/>
        <v/>
      </c>
      <c r="AH142" s="111"/>
      <c r="AI142" s="17"/>
    </row>
    <row r="143" spans="1:35" ht="15" x14ac:dyDescent="0.2">
      <c r="A143" s="421" t="s">
        <v>930</v>
      </c>
      <c r="B143" s="405"/>
      <c r="C143" s="422"/>
      <c r="D143" s="397" t="s">
        <v>708</v>
      </c>
      <c r="E143" s="423"/>
      <c r="F143" s="423"/>
      <c r="G143" s="408">
        <f t="shared" si="8"/>
        <v>0</v>
      </c>
      <c r="H143" s="286">
        <f t="shared" si="9"/>
        <v>0</v>
      </c>
      <c r="I143" s="290"/>
      <c r="J143" s="290"/>
      <c r="K143" s="395"/>
      <c r="L143" s="395"/>
      <c r="M143" s="395"/>
      <c r="N143" s="395"/>
      <c r="O143" s="395"/>
      <c r="P143" s="395"/>
      <c r="Q143" s="395"/>
      <c r="R143" s="395"/>
      <c r="S143" s="395"/>
      <c r="T143" s="395"/>
      <c r="U143" s="395"/>
      <c r="V143" s="395"/>
      <c r="W143" s="395"/>
      <c r="X143" s="395"/>
      <c r="Y143" s="290"/>
      <c r="Z143" s="403"/>
      <c r="AA143" s="290"/>
      <c r="AB143" s="403"/>
      <c r="AC143" s="403"/>
      <c r="AD143" s="403"/>
      <c r="AE143" s="403"/>
      <c r="AG143" s="152" t="str">
        <f t="shared" si="10"/>
        <v/>
      </c>
      <c r="AH143" s="111"/>
      <c r="AI143" s="17"/>
    </row>
    <row r="144" spans="1:35" ht="15" x14ac:dyDescent="0.2">
      <c r="A144" s="421" t="s">
        <v>930</v>
      </c>
      <c r="B144" s="405"/>
      <c r="C144" s="422"/>
      <c r="D144" s="397" t="s">
        <v>708</v>
      </c>
      <c r="E144" s="423"/>
      <c r="F144" s="423"/>
      <c r="G144" s="408">
        <f t="shared" si="8"/>
        <v>0</v>
      </c>
      <c r="H144" s="286">
        <f t="shared" si="9"/>
        <v>0</v>
      </c>
      <c r="I144" s="290"/>
      <c r="J144" s="290"/>
      <c r="K144" s="395"/>
      <c r="L144" s="395"/>
      <c r="M144" s="395"/>
      <c r="N144" s="395"/>
      <c r="O144" s="395"/>
      <c r="P144" s="395"/>
      <c r="Q144" s="395"/>
      <c r="R144" s="395"/>
      <c r="S144" s="395"/>
      <c r="T144" s="395"/>
      <c r="U144" s="395"/>
      <c r="V144" s="395"/>
      <c r="W144" s="395"/>
      <c r="X144" s="395"/>
      <c r="Y144" s="290"/>
      <c r="Z144" s="403"/>
      <c r="AA144" s="290"/>
      <c r="AB144" s="403"/>
      <c r="AC144" s="403"/>
      <c r="AD144" s="403"/>
      <c r="AE144" s="403"/>
      <c r="AG144" s="152" t="str">
        <f t="shared" si="10"/>
        <v/>
      </c>
      <c r="AH144" s="111"/>
      <c r="AI144" s="17"/>
    </row>
    <row r="145" spans="1:35" ht="15" x14ac:dyDescent="0.2">
      <c r="A145" s="421" t="s">
        <v>930</v>
      </c>
      <c r="B145" s="405"/>
      <c r="C145" s="422"/>
      <c r="D145" s="397" t="s">
        <v>708</v>
      </c>
      <c r="E145" s="423"/>
      <c r="F145" s="423"/>
      <c r="G145" s="408">
        <f t="shared" si="8"/>
        <v>0</v>
      </c>
      <c r="H145" s="286">
        <f t="shared" si="9"/>
        <v>0</v>
      </c>
      <c r="I145" s="290"/>
      <c r="J145" s="290"/>
      <c r="K145" s="395"/>
      <c r="L145" s="395"/>
      <c r="M145" s="395"/>
      <c r="N145" s="395"/>
      <c r="O145" s="395"/>
      <c r="P145" s="395"/>
      <c r="Q145" s="395"/>
      <c r="R145" s="395"/>
      <c r="S145" s="395"/>
      <c r="T145" s="395"/>
      <c r="U145" s="395"/>
      <c r="V145" s="395"/>
      <c r="W145" s="395"/>
      <c r="X145" s="395"/>
      <c r="Y145" s="290"/>
      <c r="Z145" s="403"/>
      <c r="AA145" s="290"/>
      <c r="AB145" s="403"/>
      <c r="AC145" s="403"/>
      <c r="AD145" s="403"/>
      <c r="AE145" s="403"/>
      <c r="AG145" s="152" t="str">
        <f t="shared" si="10"/>
        <v/>
      </c>
      <c r="AH145" s="111"/>
      <c r="AI145" s="17"/>
    </row>
    <row r="146" spans="1:35" ht="15" x14ac:dyDescent="0.2">
      <c r="A146" s="421" t="s">
        <v>930</v>
      </c>
      <c r="B146" s="405"/>
      <c r="C146" s="422"/>
      <c r="D146" s="397" t="s">
        <v>708</v>
      </c>
      <c r="E146" s="423"/>
      <c r="F146" s="423"/>
      <c r="G146" s="408">
        <f t="shared" si="8"/>
        <v>0</v>
      </c>
      <c r="H146" s="286">
        <f t="shared" si="9"/>
        <v>0</v>
      </c>
      <c r="I146" s="290"/>
      <c r="J146" s="290"/>
      <c r="K146" s="395"/>
      <c r="L146" s="395"/>
      <c r="M146" s="395"/>
      <c r="N146" s="395"/>
      <c r="O146" s="395"/>
      <c r="P146" s="395"/>
      <c r="Q146" s="395"/>
      <c r="R146" s="395"/>
      <c r="S146" s="395"/>
      <c r="T146" s="395"/>
      <c r="U146" s="395"/>
      <c r="V146" s="395"/>
      <c r="W146" s="395"/>
      <c r="X146" s="395"/>
      <c r="Y146" s="290"/>
      <c r="Z146" s="403"/>
      <c r="AA146" s="290"/>
      <c r="AB146" s="403"/>
      <c r="AC146" s="403"/>
      <c r="AD146" s="403"/>
      <c r="AE146" s="403"/>
      <c r="AG146" s="152" t="str">
        <f t="shared" si="10"/>
        <v/>
      </c>
      <c r="AH146" s="111"/>
      <c r="AI146" s="17"/>
    </row>
    <row r="147" spans="1:35" ht="15" x14ac:dyDescent="0.2">
      <c r="A147" s="421" t="s">
        <v>930</v>
      </c>
      <c r="B147" s="405"/>
      <c r="C147" s="422"/>
      <c r="D147" s="397" t="s">
        <v>708</v>
      </c>
      <c r="E147" s="423"/>
      <c r="F147" s="423"/>
      <c r="G147" s="408">
        <f t="shared" si="8"/>
        <v>0</v>
      </c>
      <c r="H147" s="286">
        <f t="shared" si="9"/>
        <v>0</v>
      </c>
      <c r="I147" s="290"/>
      <c r="J147" s="290"/>
      <c r="K147" s="395"/>
      <c r="L147" s="395"/>
      <c r="M147" s="395"/>
      <c r="N147" s="395"/>
      <c r="O147" s="395"/>
      <c r="P147" s="395"/>
      <c r="Q147" s="395"/>
      <c r="R147" s="395"/>
      <c r="S147" s="395"/>
      <c r="T147" s="395"/>
      <c r="U147" s="395"/>
      <c r="V147" s="395"/>
      <c r="W147" s="395"/>
      <c r="X147" s="395"/>
      <c r="Y147" s="290"/>
      <c r="Z147" s="403"/>
      <c r="AA147" s="290"/>
      <c r="AB147" s="403"/>
      <c r="AC147" s="403"/>
      <c r="AD147" s="403"/>
      <c r="AE147" s="403"/>
      <c r="AG147" s="152" t="str">
        <f t="shared" si="10"/>
        <v/>
      </c>
      <c r="AH147" s="111"/>
      <c r="AI147" s="17"/>
    </row>
    <row r="148" spans="1:35" ht="15" x14ac:dyDescent="0.2">
      <c r="A148" s="421" t="s">
        <v>930</v>
      </c>
      <c r="B148" s="405"/>
      <c r="C148" s="422"/>
      <c r="D148" s="397" t="s">
        <v>708</v>
      </c>
      <c r="E148" s="423"/>
      <c r="F148" s="423"/>
      <c r="G148" s="408">
        <f t="shared" si="8"/>
        <v>0</v>
      </c>
      <c r="H148" s="286">
        <f t="shared" si="9"/>
        <v>0</v>
      </c>
      <c r="I148" s="290"/>
      <c r="J148" s="290"/>
      <c r="K148" s="395"/>
      <c r="L148" s="395"/>
      <c r="M148" s="395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5"/>
      <c r="Y148" s="290"/>
      <c r="Z148" s="403"/>
      <c r="AA148" s="290"/>
      <c r="AB148" s="403"/>
      <c r="AC148" s="403"/>
      <c r="AD148" s="403"/>
      <c r="AE148" s="403"/>
      <c r="AG148" s="152" t="str">
        <f t="shared" si="10"/>
        <v/>
      </c>
      <c r="AH148" s="111"/>
      <c r="AI148" s="17"/>
    </row>
    <row r="149" spans="1:35" ht="15" x14ac:dyDescent="0.2">
      <c r="A149" s="421" t="s">
        <v>930</v>
      </c>
      <c r="B149" s="405"/>
      <c r="C149" s="422"/>
      <c r="D149" s="397" t="s">
        <v>708</v>
      </c>
      <c r="E149" s="423"/>
      <c r="F149" s="423"/>
      <c r="G149" s="408">
        <f t="shared" si="8"/>
        <v>0</v>
      </c>
      <c r="H149" s="286">
        <f t="shared" si="9"/>
        <v>0</v>
      </c>
      <c r="I149" s="290"/>
      <c r="J149" s="290"/>
      <c r="K149" s="395"/>
      <c r="L149" s="395"/>
      <c r="M149" s="395"/>
      <c r="N149" s="395"/>
      <c r="O149" s="395"/>
      <c r="P149" s="395"/>
      <c r="Q149" s="395"/>
      <c r="R149" s="395"/>
      <c r="S149" s="395"/>
      <c r="T149" s="395"/>
      <c r="U149" s="395"/>
      <c r="V149" s="395"/>
      <c r="W149" s="395"/>
      <c r="X149" s="395"/>
      <c r="Y149" s="290"/>
      <c r="Z149" s="403"/>
      <c r="AA149" s="290"/>
      <c r="AB149" s="403"/>
      <c r="AC149" s="403"/>
      <c r="AD149" s="403"/>
      <c r="AE149" s="403"/>
      <c r="AG149" s="152" t="str">
        <f t="shared" si="10"/>
        <v/>
      </c>
      <c r="AH149" s="111"/>
      <c r="AI149" s="17"/>
    </row>
    <row r="150" spans="1:35" ht="15" x14ac:dyDescent="0.2">
      <c r="A150" s="421" t="s">
        <v>930</v>
      </c>
      <c r="B150" s="405"/>
      <c r="C150" s="422"/>
      <c r="D150" s="397" t="s">
        <v>708</v>
      </c>
      <c r="E150" s="423"/>
      <c r="F150" s="423"/>
      <c r="G150" s="408">
        <f t="shared" si="8"/>
        <v>0</v>
      </c>
      <c r="H150" s="286">
        <f t="shared" si="9"/>
        <v>0</v>
      </c>
      <c r="I150" s="290"/>
      <c r="J150" s="290"/>
      <c r="K150" s="395"/>
      <c r="L150" s="395"/>
      <c r="M150" s="395"/>
      <c r="N150" s="395"/>
      <c r="O150" s="395"/>
      <c r="P150" s="395"/>
      <c r="Q150" s="395"/>
      <c r="R150" s="395"/>
      <c r="S150" s="395"/>
      <c r="T150" s="395"/>
      <c r="U150" s="395"/>
      <c r="V150" s="395"/>
      <c r="W150" s="395"/>
      <c r="X150" s="395"/>
      <c r="Y150" s="290"/>
      <c r="Z150" s="403"/>
      <c r="AA150" s="290"/>
      <c r="AB150" s="403"/>
      <c r="AC150" s="403"/>
      <c r="AD150" s="403"/>
      <c r="AE150" s="403"/>
      <c r="AG150" s="152" t="str">
        <f t="shared" si="10"/>
        <v/>
      </c>
      <c r="AH150" s="111"/>
      <c r="AI150" s="17"/>
    </row>
    <row r="151" spans="1:35" x14ac:dyDescent="0.2"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</row>
    <row r="152" spans="1:35" s="15" customFormat="1" x14ac:dyDescent="0.2">
      <c r="A152" s="1"/>
      <c r="B152" s="92"/>
      <c r="C152" s="1"/>
      <c r="D152" s="1"/>
      <c r="E152" s="1"/>
      <c r="F152" s="145"/>
      <c r="G152" s="4"/>
      <c r="H152" s="148"/>
      <c r="I152" s="4"/>
      <c r="J152" s="4"/>
      <c r="K152" s="4"/>
      <c r="L152" s="4"/>
      <c r="M152" s="4"/>
      <c r="N152" s="148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17"/>
      <c r="AH152" s="112"/>
      <c r="AI152" s="11"/>
    </row>
    <row r="153" spans="1:35" x14ac:dyDescent="0.2">
      <c r="G153" s="6"/>
      <c r="H153" s="149"/>
      <c r="I153" s="6"/>
      <c r="J153" s="6"/>
      <c r="K153" s="6"/>
      <c r="L153" s="6"/>
      <c r="M153" s="6"/>
      <c r="N153" s="149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5" x14ac:dyDescent="0.2"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</row>
    <row r="155" spans="1:35" ht="36" x14ac:dyDescent="0.2">
      <c r="C155" s="514" t="s">
        <v>1491</v>
      </c>
      <c r="D155" s="586"/>
      <c r="E155" s="586"/>
      <c r="F155" s="586"/>
      <c r="G155" s="586"/>
      <c r="H155" s="515"/>
      <c r="I155" s="516">
        <f>IFERROR(HLOOKUP(I4,cpte_CN!$AJ$4:$BD$256,253,FALSE),0)</f>
        <v>0</v>
      </c>
      <c r="J155" s="516">
        <f>IFERROR(HLOOKUP(J4,cpte_CN!$AJ$4:$BD$256,253,FALSE),0)</f>
        <v>0</v>
      </c>
      <c r="K155" s="516">
        <f>IFERROR(HLOOKUP(K4,cpte_CN!$AJ$4:$BD$256,253,FALSE),0)</f>
        <v>0</v>
      </c>
      <c r="L155" s="516">
        <f>IFERROR(HLOOKUP(L4,cpte_CN!$AJ$4:$BD$256,253,FALSE),0)</f>
        <v>0</v>
      </c>
      <c r="M155" s="516">
        <f>IFERROR(HLOOKUP(M4,cpte_CN!$AJ$4:$BD$256,253,FALSE),0)</f>
        <v>0</v>
      </c>
      <c r="N155" s="516">
        <f>IFERROR(HLOOKUP(N4,cpte_CN!$AJ$4:$BD$256,253,FALSE),0)</f>
        <v>0</v>
      </c>
      <c r="O155" s="516">
        <f>IFERROR(HLOOKUP(O4,cpte_CN!$AJ$4:$BD$256,253,FALSE),0)</f>
        <v>0</v>
      </c>
      <c r="P155" s="516">
        <f>IFERROR(HLOOKUP(P4,cpte_CN!$AJ$4:$BD$256,253,FALSE),0)</f>
        <v>0</v>
      </c>
      <c r="Q155" s="516">
        <f>IFERROR(HLOOKUP(Q4,cpte_CN!$AJ$4:$BD$256,253,FALSE),0)</f>
        <v>0</v>
      </c>
      <c r="R155" s="516">
        <f>IFERROR(HLOOKUP(R4,cpte_CN!$AJ$4:$BD$256,253,FALSE),0)</f>
        <v>0</v>
      </c>
      <c r="S155" s="516">
        <f>IFERROR(HLOOKUP(S4,cpte_CN!$AJ$4:$BD$256,253,FALSE),0)</f>
        <v>0</v>
      </c>
      <c r="T155" s="516">
        <f>IFERROR(HLOOKUP(T4,cpte_CN!$AJ$4:$BD$256,253,FALSE),0)</f>
        <v>0</v>
      </c>
      <c r="U155" s="516">
        <f>IFERROR(HLOOKUP(U4,cpte_CN!$AJ$4:$BD$256,253,FALSE),0)</f>
        <v>0</v>
      </c>
      <c r="V155" s="516">
        <f>IFERROR(HLOOKUP(V4,cpte_CN!$AJ$4:$BD$256,253,FALSE),0)</f>
        <v>0</v>
      </c>
      <c r="W155" s="516">
        <f>IFERROR(HLOOKUP(W4,cpte_CN!$AJ$4:$BD$256,253,FALSE),0)</f>
        <v>0</v>
      </c>
      <c r="X155" s="516">
        <f>IFERROR(HLOOKUP(X4,cpte_CN!$AJ$4:$BD$256,253,FALSE),0)</f>
        <v>0</v>
      </c>
      <c r="Y155" s="517"/>
      <c r="Z155" s="517"/>
      <c r="AA155" s="517"/>
      <c r="AB155" s="517"/>
      <c r="AC155" s="517"/>
      <c r="AD155" s="517"/>
      <c r="AE155" s="516">
        <f>SUM(cpte_CN!F24:F37)-SUM(I155:X155)</f>
        <v>0</v>
      </c>
    </row>
    <row r="158" spans="1:35" x14ac:dyDescent="0.2">
      <c r="E158" s="146"/>
    </row>
    <row r="159" spans="1:35" x14ac:dyDescent="0.2">
      <c r="E159" s="146"/>
    </row>
    <row r="160" spans="1:35" x14ac:dyDescent="0.2">
      <c r="E160" s="146"/>
    </row>
    <row r="163" spans="27:27" x14ac:dyDescent="0.2">
      <c r="AA163" s="166">
        <f>IFERROR(VLOOKUP(AA12,cpte_CN!BB12:BV264,254,FALSE),0)</f>
        <v>0</v>
      </c>
    </row>
  </sheetData>
  <mergeCells count="5">
    <mergeCell ref="D155:G155"/>
    <mergeCell ref="A2:C3"/>
    <mergeCell ref="A12:C12"/>
    <mergeCell ref="A30:C30"/>
    <mergeCell ref="A6:C6"/>
  </mergeCells>
  <dataValidations count="1">
    <dataValidation type="list" allowBlank="1" showInputMessage="1" showErrorMessage="1" sqref="D13:D22 O8:W8 K8:M8 D31:D150 D26:D29">
      <formula1>#REF!</formula1>
    </dataValidation>
  </dataValidations>
  <hyperlinks>
    <hyperlink ref="A1" location="Identification!A1" display="Retour vers l'identification"/>
  </hyperlinks>
  <pageMargins left="0.31496062992125984" right="0.31496062992125984" top="0.35433070866141736" bottom="0.55118110236220474" header="0.31496062992125984" footer="0.31496062992125984"/>
  <pageSetup paperSize="9" scale="5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theme="0"/>
  </sheetPr>
  <dimension ref="A1:S201"/>
  <sheetViews>
    <sheetView workbookViewId="0">
      <selection sqref="A1:XFD1"/>
    </sheetView>
  </sheetViews>
  <sheetFormatPr baseColWidth="10" defaultColWidth="11.42578125" defaultRowHeight="14.25" x14ac:dyDescent="0.25"/>
  <cols>
    <col min="1" max="1" width="9" style="30" bestFit="1" customWidth="1"/>
    <col min="2" max="2" width="7.42578125" style="30" bestFit="1" customWidth="1"/>
    <col min="3" max="3" width="20.42578125" style="56" customWidth="1"/>
    <col min="4" max="4" width="7.7109375" style="30" customWidth="1"/>
    <col min="5" max="5" width="8.5703125" style="30" customWidth="1"/>
    <col min="6" max="6" width="35.7109375" style="56" customWidth="1"/>
    <col min="7" max="7" width="18.85546875" style="30" bestFit="1" customWidth="1"/>
    <col min="8" max="8" width="16.7109375" style="30" customWidth="1"/>
    <col min="9" max="9" width="16.140625" style="71" customWidth="1"/>
    <col min="10" max="10" width="17.140625" style="71" bestFit="1" customWidth="1"/>
    <col min="11" max="12" width="25.42578125" style="30" customWidth="1"/>
    <col min="13" max="14" width="16.140625" style="30" customWidth="1"/>
    <col min="15" max="15" width="22.42578125" style="30" customWidth="1"/>
    <col min="16" max="16" width="16.140625" style="30" customWidth="1"/>
    <col min="17" max="18" width="25.42578125" style="30" customWidth="1"/>
    <col min="19" max="19" width="16.140625" style="30" customWidth="1"/>
    <col min="20" max="16384" width="11.42578125" style="30"/>
  </cols>
  <sheetData>
    <row r="1" spans="1:19" s="44" customFormat="1" ht="20.25" customHeight="1" x14ac:dyDescent="0.25">
      <c r="A1" s="590" t="s">
        <v>765</v>
      </c>
      <c r="B1" s="590"/>
      <c r="C1" s="590"/>
      <c r="D1" s="590"/>
      <c r="E1" s="590"/>
      <c r="F1" s="590"/>
      <c r="G1" s="590"/>
      <c r="H1" s="590"/>
      <c r="I1" s="590"/>
      <c r="J1" s="590"/>
      <c r="K1" s="10"/>
      <c r="L1" s="10"/>
    </row>
    <row r="2" spans="1:19" s="67" customFormat="1" ht="30.75" customHeight="1" x14ac:dyDescent="0.25">
      <c r="A2" s="591" t="s">
        <v>1477</v>
      </c>
      <c r="B2" s="591"/>
      <c r="C2" s="591"/>
      <c r="D2" s="591"/>
      <c r="E2" s="591"/>
      <c r="F2" s="591"/>
      <c r="G2" s="591"/>
      <c r="H2" s="224" t="s">
        <v>718</v>
      </c>
      <c r="I2" s="424" t="s">
        <v>660</v>
      </c>
      <c r="J2" s="424" t="s">
        <v>767</v>
      </c>
      <c r="K2" s="240" t="s">
        <v>558</v>
      </c>
      <c r="L2" s="240" t="s">
        <v>1385</v>
      </c>
      <c r="M2" s="425" t="s">
        <v>661</v>
      </c>
      <c r="N2" s="425" t="s">
        <v>662</v>
      </c>
      <c r="O2" s="425" t="s">
        <v>561</v>
      </c>
      <c r="P2" s="425" t="s">
        <v>943</v>
      </c>
      <c r="Q2" s="307" t="s">
        <v>929</v>
      </c>
      <c r="R2" s="307" t="s">
        <v>930</v>
      </c>
      <c r="S2" s="425" t="s">
        <v>554</v>
      </c>
    </row>
    <row r="3" spans="1:19" s="156" customFormat="1" ht="60" x14ac:dyDescent="0.25">
      <c r="A3" s="591"/>
      <c r="B3" s="591"/>
      <c r="C3" s="591"/>
      <c r="D3" s="591"/>
      <c r="E3" s="591"/>
      <c r="F3" s="591"/>
      <c r="G3" s="591"/>
      <c r="H3" s="224" t="s">
        <v>534</v>
      </c>
      <c r="I3" s="425" t="s">
        <v>1571</v>
      </c>
      <c r="J3" s="425" t="s">
        <v>1572</v>
      </c>
      <c r="K3" s="240"/>
      <c r="L3" s="240"/>
      <c r="M3" s="425" t="s">
        <v>1030</v>
      </c>
      <c r="N3" s="425" t="s">
        <v>1031</v>
      </c>
      <c r="O3" s="425" t="s">
        <v>1032</v>
      </c>
      <c r="P3" s="425" t="s">
        <v>586</v>
      </c>
      <c r="Q3" s="426"/>
      <c r="R3" s="426"/>
      <c r="S3" s="425" t="s">
        <v>1594</v>
      </c>
    </row>
    <row r="4" spans="1:19" s="80" customFormat="1" ht="25.5" x14ac:dyDescent="0.25">
      <c r="A4" s="427"/>
      <c r="B4" s="427"/>
      <c r="C4" s="427"/>
      <c r="D4" s="427"/>
      <c r="E4" s="427"/>
      <c r="F4" s="427"/>
      <c r="G4" s="427"/>
      <c r="H4" s="428" t="s">
        <v>707</v>
      </c>
      <c r="I4" s="429" t="s">
        <v>660</v>
      </c>
      <c r="J4" s="429" t="s">
        <v>767</v>
      </c>
      <c r="K4" s="429"/>
      <c r="L4" s="429"/>
      <c r="M4" s="429" t="s">
        <v>661</v>
      </c>
      <c r="N4" s="429" t="s">
        <v>662</v>
      </c>
      <c r="O4" s="429" t="s">
        <v>659</v>
      </c>
      <c r="P4" s="429" t="s">
        <v>549</v>
      </c>
      <c r="Q4" s="429"/>
      <c r="R4" s="429"/>
      <c r="S4" s="429">
        <v>93531</v>
      </c>
    </row>
    <row r="5" spans="1:19" ht="25.5" x14ac:dyDescent="0.25">
      <c r="A5" s="388"/>
      <c r="B5" s="388"/>
      <c r="C5" s="388"/>
      <c r="D5" s="388"/>
      <c r="E5" s="187" t="s">
        <v>706</v>
      </c>
      <c r="F5" s="554"/>
      <c r="G5" s="554"/>
      <c r="H5" s="224" t="s">
        <v>540</v>
      </c>
      <c r="I5" s="430"/>
      <c r="J5" s="430"/>
      <c r="K5" s="248"/>
      <c r="L5" s="248"/>
      <c r="M5" s="430"/>
      <c r="N5" s="430"/>
      <c r="O5" s="430"/>
      <c r="P5" s="430"/>
      <c r="Q5" s="248"/>
      <c r="R5" s="248"/>
      <c r="S5" s="430"/>
    </row>
    <row r="6" spans="1:19" ht="45" x14ac:dyDescent="0.25">
      <c r="A6" s="193" t="s">
        <v>29</v>
      </c>
      <c r="B6" s="193" t="s">
        <v>30</v>
      </c>
      <c r="C6" s="193" t="s">
        <v>31</v>
      </c>
      <c r="D6" s="431" t="s">
        <v>587</v>
      </c>
      <c r="E6" s="193" t="s">
        <v>33</v>
      </c>
      <c r="F6" s="193" t="s">
        <v>34</v>
      </c>
      <c r="G6" s="194" t="s">
        <v>35</v>
      </c>
      <c r="H6" s="194" t="s">
        <v>588</v>
      </c>
      <c r="I6" s="430"/>
      <c r="J6" s="430"/>
      <c r="K6" s="255"/>
      <c r="L6" s="255"/>
      <c r="M6" s="430"/>
      <c r="N6" s="430"/>
      <c r="O6" s="430"/>
      <c r="P6" s="430"/>
      <c r="Q6" s="255"/>
      <c r="R6" s="255"/>
      <c r="S6" s="430"/>
    </row>
    <row r="7" spans="1:19" ht="22.5" x14ac:dyDescent="0.25">
      <c r="A7" s="216" t="s">
        <v>294</v>
      </c>
      <c r="B7" s="217" t="s">
        <v>295</v>
      </c>
      <c r="C7" s="218" t="s">
        <v>296</v>
      </c>
      <c r="D7" s="219"/>
      <c r="E7" s="220" t="s">
        <v>1220</v>
      </c>
      <c r="F7" s="199" t="s">
        <v>297</v>
      </c>
      <c r="G7" s="432">
        <f>VLOOKUP(E7,CRP!$G$252:$L$518,5,FALSE) +VLOOKUP(E7,CRP!$G$252:$L$518,6,FALSE)</f>
        <v>0</v>
      </c>
      <c r="H7" s="433">
        <f>G7-SUM(I7:S7)</f>
        <v>0</v>
      </c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</row>
    <row r="8" spans="1:19" ht="22.5" x14ac:dyDescent="0.25">
      <c r="A8" s="216" t="s">
        <v>294</v>
      </c>
      <c r="B8" s="217" t="s">
        <v>295</v>
      </c>
      <c r="C8" s="218" t="s">
        <v>296</v>
      </c>
      <c r="D8" s="219"/>
      <c r="E8" s="220" t="s">
        <v>1221</v>
      </c>
      <c r="F8" s="199" t="s">
        <v>298</v>
      </c>
      <c r="G8" s="432">
        <f>VLOOKUP(E8,CRP!$G$252:$L$518,5,FALSE) +VLOOKUP(E8,CRP!$G$252:$L$518,6,FALSE)</f>
        <v>0</v>
      </c>
      <c r="H8" s="433">
        <f t="shared" ref="H8:H71" si="0">G8-SUM(I8:S8)</f>
        <v>0</v>
      </c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</row>
    <row r="9" spans="1:19" ht="22.5" x14ac:dyDescent="0.25">
      <c r="A9" s="216" t="s">
        <v>294</v>
      </c>
      <c r="B9" s="217" t="s">
        <v>295</v>
      </c>
      <c r="C9" s="218" t="s">
        <v>296</v>
      </c>
      <c r="D9" s="219"/>
      <c r="E9" s="220" t="s">
        <v>1222</v>
      </c>
      <c r="F9" s="199" t="s">
        <v>299</v>
      </c>
      <c r="G9" s="432">
        <f>VLOOKUP(E9,CRP!$G$252:$L$518,5,FALSE) +VLOOKUP(E9,CRP!$G$252:$L$518,6,FALSE)</f>
        <v>0</v>
      </c>
      <c r="H9" s="433">
        <f t="shared" si="0"/>
        <v>0</v>
      </c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</row>
    <row r="10" spans="1:19" ht="22.5" x14ac:dyDescent="0.25">
      <c r="A10" s="216" t="s">
        <v>294</v>
      </c>
      <c r="B10" s="217" t="s">
        <v>295</v>
      </c>
      <c r="C10" s="218" t="s">
        <v>296</v>
      </c>
      <c r="D10" s="219"/>
      <c r="E10" s="220" t="s">
        <v>1223</v>
      </c>
      <c r="F10" s="199" t="s">
        <v>300</v>
      </c>
      <c r="G10" s="432">
        <f>VLOOKUP(E10,CRP!$G$252:$L$518,5,FALSE) +VLOOKUP(E10,CRP!$G$252:$L$518,6,FALSE)</f>
        <v>0</v>
      </c>
      <c r="H10" s="433">
        <f t="shared" si="0"/>
        <v>0</v>
      </c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</row>
    <row r="11" spans="1:19" ht="22.5" x14ac:dyDescent="0.25">
      <c r="A11" s="216" t="s">
        <v>294</v>
      </c>
      <c r="B11" s="217" t="s">
        <v>295</v>
      </c>
      <c r="C11" s="218" t="s">
        <v>296</v>
      </c>
      <c r="D11" s="219"/>
      <c r="E11" s="220" t="s">
        <v>1224</v>
      </c>
      <c r="F11" s="199" t="s">
        <v>301</v>
      </c>
      <c r="G11" s="432">
        <f>VLOOKUP(E11,CRP!$G$252:$L$518,5,FALSE) +VLOOKUP(E11,CRP!$G$252:$L$518,6,FALSE)</f>
        <v>0</v>
      </c>
      <c r="H11" s="433">
        <f t="shared" si="0"/>
        <v>0</v>
      </c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</row>
    <row r="12" spans="1:19" ht="33.75" x14ac:dyDescent="0.25">
      <c r="A12" s="216" t="s">
        <v>294</v>
      </c>
      <c r="B12" s="217" t="s">
        <v>302</v>
      </c>
      <c r="C12" s="218" t="s">
        <v>303</v>
      </c>
      <c r="D12" s="219"/>
      <c r="E12" s="220" t="s">
        <v>302</v>
      </c>
      <c r="F12" s="199" t="s">
        <v>304</v>
      </c>
      <c r="G12" s="432">
        <f>VLOOKUP(E12,CRP!$G$252:$L$518,5,FALSE) +VLOOKUP(E12,CRP!$G$252:$L$518,6,FALSE)</f>
        <v>0</v>
      </c>
      <c r="H12" s="433">
        <f t="shared" si="0"/>
        <v>0</v>
      </c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</row>
    <row r="13" spans="1:19" ht="33.75" x14ac:dyDescent="0.25">
      <c r="A13" s="216" t="s">
        <v>294</v>
      </c>
      <c r="B13" s="217" t="s">
        <v>305</v>
      </c>
      <c r="C13" s="218" t="s">
        <v>306</v>
      </c>
      <c r="D13" s="219"/>
      <c r="E13" s="220" t="s">
        <v>305</v>
      </c>
      <c r="F13" s="199" t="s">
        <v>307</v>
      </c>
      <c r="G13" s="432">
        <f>VLOOKUP(E13,CRP!$G$252:$L$518,5,FALSE) +VLOOKUP(E13,CRP!$G$252:$L$518,6,FALSE)</f>
        <v>0</v>
      </c>
      <c r="H13" s="433">
        <f t="shared" si="0"/>
        <v>0</v>
      </c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</row>
    <row r="14" spans="1:19" ht="15" x14ac:dyDescent="0.25">
      <c r="A14" s="216" t="s">
        <v>294</v>
      </c>
      <c r="B14" s="217" t="s">
        <v>308</v>
      </c>
      <c r="C14" s="218" t="s">
        <v>309</v>
      </c>
      <c r="D14" s="219"/>
      <c r="E14" s="220" t="s">
        <v>1225</v>
      </c>
      <c r="F14" s="199" t="s">
        <v>310</v>
      </c>
      <c r="G14" s="432">
        <f>VLOOKUP(E14,CRP!$G$252:$L$518,5,FALSE) +VLOOKUP(E14,CRP!$G$252:$L$518,6,FALSE)</f>
        <v>0</v>
      </c>
      <c r="H14" s="433">
        <f t="shared" si="0"/>
        <v>0</v>
      </c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</row>
    <row r="15" spans="1:19" ht="15" x14ac:dyDescent="0.25">
      <c r="A15" s="216" t="s">
        <v>294</v>
      </c>
      <c r="B15" s="217" t="s">
        <v>308</v>
      </c>
      <c r="C15" s="218" t="s">
        <v>309</v>
      </c>
      <c r="D15" s="219"/>
      <c r="E15" s="220" t="s">
        <v>1226</v>
      </c>
      <c r="F15" s="199" t="s">
        <v>311</v>
      </c>
      <c r="G15" s="432">
        <f>VLOOKUP(E15,CRP!$G$252:$L$518,5,FALSE) +VLOOKUP(E15,CRP!$G$252:$L$518,6,FALSE)</f>
        <v>0</v>
      </c>
      <c r="H15" s="433">
        <f t="shared" si="0"/>
        <v>0</v>
      </c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</row>
    <row r="16" spans="1:19" ht="22.5" x14ac:dyDescent="0.25">
      <c r="A16" s="216" t="s">
        <v>294</v>
      </c>
      <c r="B16" s="217" t="s">
        <v>308</v>
      </c>
      <c r="C16" s="218" t="s">
        <v>309</v>
      </c>
      <c r="D16" s="219"/>
      <c r="E16" s="220" t="s">
        <v>1227</v>
      </c>
      <c r="F16" s="199" t="s">
        <v>312</v>
      </c>
      <c r="G16" s="432">
        <f>VLOOKUP(E16,CRP!$G$252:$L$518,5,FALSE) +VLOOKUP(E16,CRP!$G$252:$L$518,6,FALSE)</f>
        <v>0</v>
      </c>
      <c r="H16" s="433">
        <f t="shared" si="0"/>
        <v>0</v>
      </c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</row>
    <row r="17" spans="1:19" ht="22.5" x14ac:dyDescent="0.25">
      <c r="A17" s="216" t="s">
        <v>294</v>
      </c>
      <c r="B17" s="217" t="s">
        <v>313</v>
      </c>
      <c r="C17" s="218" t="s">
        <v>314</v>
      </c>
      <c r="D17" s="219"/>
      <c r="E17" s="220" t="s">
        <v>313</v>
      </c>
      <c r="F17" s="199" t="s">
        <v>315</v>
      </c>
      <c r="G17" s="432">
        <f>VLOOKUP(E17,CRP!$G$252:$L$518,5,FALSE) +VLOOKUP(E17,CRP!$G$252:$L$518,6,FALSE)</f>
        <v>0</v>
      </c>
      <c r="H17" s="433">
        <f t="shared" si="0"/>
        <v>0</v>
      </c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</row>
    <row r="18" spans="1:19" ht="15" x14ac:dyDescent="0.25">
      <c r="A18" s="216" t="s">
        <v>294</v>
      </c>
      <c r="B18" s="217" t="s">
        <v>316</v>
      </c>
      <c r="C18" s="218" t="s">
        <v>317</v>
      </c>
      <c r="D18" s="219"/>
      <c r="E18" s="220" t="s">
        <v>1228</v>
      </c>
      <c r="F18" s="199" t="s">
        <v>318</v>
      </c>
      <c r="G18" s="432">
        <f>VLOOKUP(E18,CRP!$G$252:$L$518,5,FALSE) +VLOOKUP(E18,CRP!$G$252:$L$518,6,FALSE)</f>
        <v>0</v>
      </c>
      <c r="H18" s="433">
        <f t="shared" si="0"/>
        <v>0</v>
      </c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</row>
    <row r="19" spans="1:19" ht="15" x14ac:dyDescent="0.25">
      <c r="A19" s="216" t="s">
        <v>294</v>
      </c>
      <c r="B19" s="217" t="s">
        <v>316</v>
      </c>
      <c r="C19" s="218" t="s">
        <v>317</v>
      </c>
      <c r="D19" s="219"/>
      <c r="E19" s="220" t="s">
        <v>1229</v>
      </c>
      <c r="F19" s="199" t="s">
        <v>319</v>
      </c>
      <c r="G19" s="432">
        <f>VLOOKUP(E19,CRP!$G$252:$L$518,5,FALSE) +VLOOKUP(E19,CRP!$G$252:$L$518,6,FALSE)</f>
        <v>0</v>
      </c>
      <c r="H19" s="433">
        <f t="shared" si="0"/>
        <v>0</v>
      </c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</row>
    <row r="20" spans="1:19" ht="33.75" x14ac:dyDescent="0.25">
      <c r="A20" s="216" t="s">
        <v>294</v>
      </c>
      <c r="B20" s="217" t="s">
        <v>320</v>
      </c>
      <c r="C20" s="218" t="s">
        <v>321</v>
      </c>
      <c r="D20" s="219"/>
      <c r="E20" s="220" t="s">
        <v>1230</v>
      </c>
      <c r="F20" s="199" t="s">
        <v>322</v>
      </c>
      <c r="G20" s="432">
        <f>VLOOKUP(E20,CRP!$G$252:$L$518,5,FALSE) +VLOOKUP(E20,CRP!$G$252:$L$518,6,FALSE)</f>
        <v>0</v>
      </c>
      <c r="H20" s="433">
        <f t="shared" si="0"/>
        <v>0</v>
      </c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</row>
    <row r="21" spans="1:19" ht="33.75" x14ac:dyDescent="0.25">
      <c r="A21" s="216" t="s">
        <v>294</v>
      </c>
      <c r="B21" s="217" t="s">
        <v>320</v>
      </c>
      <c r="C21" s="218" t="s">
        <v>321</v>
      </c>
      <c r="D21" s="219"/>
      <c r="E21" s="220" t="s">
        <v>1231</v>
      </c>
      <c r="F21" s="199" t="s">
        <v>323</v>
      </c>
      <c r="G21" s="432">
        <f>VLOOKUP(E21,CRP!$G$252:$L$518,5,FALSE) +VLOOKUP(E21,CRP!$G$252:$L$518,6,FALSE)</f>
        <v>0</v>
      </c>
      <c r="H21" s="433">
        <f t="shared" si="0"/>
        <v>0</v>
      </c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</row>
    <row r="22" spans="1:19" ht="33.75" x14ac:dyDescent="0.25">
      <c r="A22" s="216" t="s">
        <v>294</v>
      </c>
      <c r="B22" s="217" t="s">
        <v>320</v>
      </c>
      <c r="C22" s="218" t="s">
        <v>321</v>
      </c>
      <c r="D22" s="219"/>
      <c r="E22" s="220" t="s">
        <v>1232</v>
      </c>
      <c r="F22" s="199" t="s">
        <v>324</v>
      </c>
      <c r="G22" s="432">
        <f>VLOOKUP(E22,CRP!$G$252:$L$518,5,FALSE) +VLOOKUP(E22,CRP!$G$252:$L$518,6,FALSE)</f>
        <v>0</v>
      </c>
      <c r="H22" s="433">
        <f t="shared" si="0"/>
        <v>0</v>
      </c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</row>
    <row r="23" spans="1:19" ht="33.75" x14ac:dyDescent="0.25">
      <c r="A23" s="216" t="s">
        <v>294</v>
      </c>
      <c r="B23" s="217" t="s">
        <v>320</v>
      </c>
      <c r="C23" s="218" t="s">
        <v>321</v>
      </c>
      <c r="D23" s="219"/>
      <c r="E23" s="220" t="s">
        <v>1233</v>
      </c>
      <c r="F23" s="199" t="s">
        <v>325</v>
      </c>
      <c r="G23" s="432">
        <f>VLOOKUP(E23,CRP!$G$252:$L$518,5,FALSE) +VLOOKUP(E23,CRP!$G$252:$L$518,6,FALSE)</f>
        <v>0</v>
      </c>
      <c r="H23" s="433">
        <f t="shared" si="0"/>
        <v>0</v>
      </c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</row>
    <row r="24" spans="1:19" ht="75.75" customHeight="1" x14ac:dyDescent="0.25">
      <c r="A24" s="216" t="s">
        <v>294</v>
      </c>
      <c r="B24" s="217" t="s">
        <v>320</v>
      </c>
      <c r="C24" s="218" t="s">
        <v>321</v>
      </c>
      <c r="D24" s="219"/>
      <c r="E24" s="220" t="s">
        <v>1234</v>
      </c>
      <c r="F24" s="199" t="s">
        <v>326</v>
      </c>
      <c r="G24" s="432">
        <f>VLOOKUP(E24,CRP!$G$252:$L$518,5,FALSE) +VLOOKUP(E24,CRP!$G$252:$L$518,6,FALSE)</f>
        <v>0</v>
      </c>
      <c r="H24" s="433">
        <f t="shared" si="0"/>
        <v>0</v>
      </c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</row>
    <row r="25" spans="1:19" ht="33.75" x14ac:dyDescent="0.25">
      <c r="A25" s="216" t="s">
        <v>294</v>
      </c>
      <c r="B25" s="217" t="s">
        <v>320</v>
      </c>
      <c r="C25" s="218" t="s">
        <v>321</v>
      </c>
      <c r="D25" s="219"/>
      <c r="E25" s="220" t="s">
        <v>1235</v>
      </c>
      <c r="F25" s="199" t="s">
        <v>327</v>
      </c>
      <c r="G25" s="432">
        <f>VLOOKUP(E25,CRP!$G$252:$L$518,5,FALSE) +VLOOKUP(E25,CRP!$G$252:$L$518,6,FALSE)</f>
        <v>0</v>
      </c>
      <c r="H25" s="433">
        <f t="shared" si="0"/>
        <v>0</v>
      </c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</row>
    <row r="26" spans="1:19" ht="33.75" x14ac:dyDescent="0.25">
      <c r="A26" s="216" t="s">
        <v>294</v>
      </c>
      <c r="B26" s="217" t="s">
        <v>320</v>
      </c>
      <c r="C26" s="218" t="s">
        <v>321</v>
      </c>
      <c r="D26" s="219"/>
      <c r="E26" s="220" t="s">
        <v>1236</v>
      </c>
      <c r="F26" s="199" t="s">
        <v>216</v>
      </c>
      <c r="G26" s="432">
        <f>VLOOKUP(E26,CRP!$G$252:$L$518,5,FALSE) +VLOOKUP(E26,CRP!$G$252:$L$518,6,FALSE)</f>
        <v>0</v>
      </c>
      <c r="H26" s="433">
        <f t="shared" si="0"/>
        <v>0</v>
      </c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</row>
    <row r="27" spans="1:19" ht="33.75" x14ac:dyDescent="0.25">
      <c r="A27" s="216" t="s">
        <v>294</v>
      </c>
      <c r="B27" s="217" t="s">
        <v>328</v>
      </c>
      <c r="C27" s="218" t="s">
        <v>329</v>
      </c>
      <c r="D27" s="219"/>
      <c r="E27" s="220" t="s">
        <v>328</v>
      </c>
      <c r="F27" s="199" t="s">
        <v>329</v>
      </c>
      <c r="G27" s="432">
        <f>VLOOKUP(E27,CRP!$G$252:$L$518,5,FALSE) +VLOOKUP(E27,CRP!$G$252:$L$518,6,FALSE)</f>
        <v>0</v>
      </c>
      <c r="H27" s="433">
        <f t="shared" si="0"/>
        <v>0</v>
      </c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</row>
    <row r="28" spans="1:19" ht="45" x14ac:dyDescent="0.25">
      <c r="A28" s="216" t="s">
        <v>330</v>
      </c>
      <c r="B28" s="217" t="s">
        <v>331</v>
      </c>
      <c r="C28" s="218" t="s">
        <v>332</v>
      </c>
      <c r="D28" s="219"/>
      <c r="E28" s="220" t="s">
        <v>1237</v>
      </c>
      <c r="F28" s="199" t="s">
        <v>333</v>
      </c>
      <c r="G28" s="432">
        <f>VLOOKUP(E28,CRP!$G$252:$L$518,5,FALSE) +VLOOKUP(E28,CRP!$G$252:$L$518,6,FALSE)</f>
        <v>0</v>
      </c>
      <c r="H28" s="433">
        <f t="shared" si="0"/>
        <v>0</v>
      </c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</row>
    <row r="29" spans="1:19" ht="45" x14ac:dyDescent="0.25">
      <c r="A29" s="216" t="s">
        <v>330</v>
      </c>
      <c r="B29" s="217" t="s">
        <v>331</v>
      </c>
      <c r="C29" s="218" t="s">
        <v>332</v>
      </c>
      <c r="D29" s="219"/>
      <c r="E29" s="220" t="s">
        <v>1238</v>
      </c>
      <c r="F29" s="199" t="s">
        <v>334</v>
      </c>
      <c r="G29" s="432">
        <f>VLOOKUP(E29,CRP!$G$252:$L$518,5,FALSE) +VLOOKUP(E29,CRP!$G$252:$L$518,6,FALSE)</f>
        <v>0</v>
      </c>
      <c r="H29" s="433">
        <f t="shared" si="0"/>
        <v>0</v>
      </c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</row>
    <row r="30" spans="1:19" ht="45" x14ac:dyDescent="0.25">
      <c r="A30" s="216" t="s">
        <v>330</v>
      </c>
      <c r="B30" s="217" t="s">
        <v>331</v>
      </c>
      <c r="C30" s="218" t="s">
        <v>332</v>
      </c>
      <c r="D30" s="219"/>
      <c r="E30" s="220" t="s">
        <v>1239</v>
      </c>
      <c r="F30" s="199" t="s">
        <v>335</v>
      </c>
      <c r="G30" s="432">
        <f>VLOOKUP(E30,CRP!$G$252:$L$518,5,FALSE) +VLOOKUP(E30,CRP!$G$252:$L$518,6,FALSE)</f>
        <v>0</v>
      </c>
      <c r="H30" s="433">
        <f t="shared" si="0"/>
        <v>0</v>
      </c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</row>
    <row r="31" spans="1:19" ht="45" x14ac:dyDescent="0.25">
      <c r="A31" s="216" t="s">
        <v>330</v>
      </c>
      <c r="B31" s="217" t="s">
        <v>331</v>
      </c>
      <c r="C31" s="218" t="s">
        <v>332</v>
      </c>
      <c r="D31" s="219"/>
      <c r="E31" s="220" t="s">
        <v>1240</v>
      </c>
      <c r="F31" s="199" t="s">
        <v>336</v>
      </c>
      <c r="G31" s="432">
        <f>VLOOKUP(E31,CRP!$G$252:$L$518,5,FALSE) +VLOOKUP(E31,CRP!$G$252:$L$518,6,FALSE)</f>
        <v>0</v>
      </c>
      <c r="H31" s="433">
        <f t="shared" si="0"/>
        <v>0</v>
      </c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</row>
    <row r="32" spans="1:19" ht="45" x14ac:dyDescent="0.25">
      <c r="A32" s="216" t="s">
        <v>330</v>
      </c>
      <c r="B32" s="217" t="s">
        <v>331</v>
      </c>
      <c r="C32" s="218" t="s">
        <v>332</v>
      </c>
      <c r="D32" s="219"/>
      <c r="E32" s="220" t="s">
        <v>1241</v>
      </c>
      <c r="F32" s="199" t="s">
        <v>337</v>
      </c>
      <c r="G32" s="432">
        <f>VLOOKUP(E32,CRP!$G$252:$L$518,5,FALSE) +VLOOKUP(E32,CRP!$G$252:$L$518,6,FALSE)</f>
        <v>0</v>
      </c>
      <c r="H32" s="433">
        <f t="shared" si="0"/>
        <v>0</v>
      </c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</row>
    <row r="33" spans="1:19" ht="45" x14ac:dyDescent="0.25">
      <c r="A33" s="216" t="s">
        <v>330</v>
      </c>
      <c r="B33" s="217" t="s">
        <v>331</v>
      </c>
      <c r="C33" s="218" t="s">
        <v>332</v>
      </c>
      <c r="D33" s="219"/>
      <c r="E33" s="220" t="s">
        <v>1242</v>
      </c>
      <c r="F33" s="199" t="s">
        <v>338</v>
      </c>
      <c r="G33" s="432">
        <f>VLOOKUP(E33,CRP!$G$252:$L$518,5,FALSE) +VLOOKUP(E33,CRP!$G$252:$L$518,6,FALSE)</f>
        <v>0</v>
      </c>
      <c r="H33" s="433">
        <f t="shared" si="0"/>
        <v>0</v>
      </c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</row>
    <row r="34" spans="1:19" ht="45" x14ac:dyDescent="0.25">
      <c r="A34" s="216" t="s">
        <v>330</v>
      </c>
      <c r="B34" s="217" t="s">
        <v>331</v>
      </c>
      <c r="C34" s="218" t="s">
        <v>332</v>
      </c>
      <c r="D34" s="219"/>
      <c r="E34" s="220" t="s">
        <v>1243</v>
      </c>
      <c r="F34" s="199" t="s">
        <v>339</v>
      </c>
      <c r="G34" s="432">
        <f>VLOOKUP(E34,CRP!$G$252:$L$518,5,FALSE) +VLOOKUP(E34,CRP!$G$252:$L$518,6,FALSE)</f>
        <v>0</v>
      </c>
      <c r="H34" s="433">
        <f t="shared" si="0"/>
        <v>0</v>
      </c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</row>
    <row r="35" spans="1:19" ht="45" x14ac:dyDescent="0.25">
      <c r="A35" s="216" t="s">
        <v>330</v>
      </c>
      <c r="B35" s="217" t="s">
        <v>340</v>
      </c>
      <c r="C35" s="218" t="s">
        <v>341</v>
      </c>
      <c r="D35" s="219"/>
      <c r="E35" s="220" t="s">
        <v>1244</v>
      </c>
      <c r="F35" s="199" t="s">
        <v>342</v>
      </c>
      <c r="G35" s="432">
        <f>VLOOKUP(E35,CRP!$G$252:$L$518,5,FALSE) +VLOOKUP(E35,CRP!$G$252:$L$518,6,FALSE)</f>
        <v>0</v>
      </c>
      <c r="H35" s="433">
        <f t="shared" si="0"/>
        <v>0</v>
      </c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</row>
    <row r="36" spans="1:19" ht="45" x14ac:dyDescent="0.25">
      <c r="A36" s="216" t="s">
        <v>330</v>
      </c>
      <c r="B36" s="217" t="s">
        <v>340</v>
      </c>
      <c r="C36" s="218" t="s">
        <v>341</v>
      </c>
      <c r="D36" s="219"/>
      <c r="E36" s="220" t="s">
        <v>1245</v>
      </c>
      <c r="F36" s="199" t="s">
        <v>343</v>
      </c>
      <c r="G36" s="432">
        <f>VLOOKUP(E36,CRP!$G$252:$L$518,5,FALSE) +VLOOKUP(E36,CRP!$G$252:$L$518,6,FALSE)</f>
        <v>0</v>
      </c>
      <c r="H36" s="433">
        <f t="shared" si="0"/>
        <v>0</v>
      </c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</row>
    <row r="37" spans="1:19" ht="45" x14ac:dyDescent="0.25">
      <c r="A37" s="216" t="s">
        <v>330</v>
      </c>
      <c r="B37" s="217" t="s">
        <v>340</v>
      </c>
      <c r="C37" s="218" t="s">
        <v>341</v>
      </c>
      <c r="D37" s="219"/>
      <c r="E37" s="220" t="s">
        <v>1246</v>
      </c>
      <c r="F37" s="199" t="s">
        <v>344</v>
      </c>
      <c r="G37" s="432">
        <f>VLOOKUP(E37,CRP!$G$252:$L$518,5,FALSE) +VLOOKUP(E37,CRP!$G$252:$L$518,6,FALSE)</f>
        <v>0</v>
      </c>
      <c r="H37" s="433">
        <f t="shared" si="0"/>
        <v>0</v>
      </c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</row>
    <row r="38" spans="1:19" ht="45" x14ac:dyDescent="0.25">
      <c r="A38" s="216" t="s">
        <v>330</v>
      </c>
      <c r="B38" s="217" t="s">
        <v>340</v>
      </c>
      <c r="C38" s="218" t="s">
        <v>341</v>
      </c>
      <c r="D38" s="219"/>
      <c r="E38" s="220" t="s">
        <v>1247</v>
      </c>
      <c r="F38" s="199" t="s">
        <v>345</v>
      </c>
      <c r="G38" s="432">
        <f>VLOOKUP(E38,CRP!$G$252:$L$518,5,FALSE) +VLOOKUP(E38,CRP!$G$252:$L$518,6,FALSE)</f>
        <v>0</v>
      </c>
      <c r="H38" s="433">
        <f t="shared" si="0"/>
        <v>0</v>
      </c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</row>
    <row r="39" spans="1:19" ht="45" x14ac:dyDescent="0.25">
      <c r="A39" s="216" t="s">
        <v>330</v>
      </c>
      <c r="B39" s="217" t="s">
        <v>346</v>
      </c>
      <c r="C39" s="218" t="s">
        <v>347</v>
      </c>
      <c r="D39" s="219"/>
      <c r="E39" s="220" t="s">
        <v>1248</v>
      </c>
      <c r="F39" s="199" t="s">
        <v>348</v>
      </c>
      <c r="G39" s="432">
        <f>VLOOKUP(E39,CRP!$G$252:$L$518,5,FALSE) +VLOOKUP(E39,CRP!$G$252:$L$518,6,FALSE)</f>
        <v>0</v>
      </c>
      <c r="H39" s="433">
        <f t="shared" si="0"/>
        <v>0</v>
      </c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</row>
    <row r="40" spans="1:19" ht="45" x14ac:dyDescent="0.25">
      <c r="A40" s="216" t="s">
        <v>330</v>
      </c>
      <c r="B40" s="217" t="s">
        <v>346</v>
      </c>
      <c r="C40" s="218" t="s">
        <v>347</v>
      </c>
      <c r="D40" s="219"/>
      <c r="E40" s="220" t="s">
        <v>1249</v>
      </c>
      <c r="F40" s="199" t="s">
        <v>349</v>
      </c>
      <c r="G40" s="432">
        <f>VLOOKUP(E40,CRP!$G$252:$L$518,5,FALSE) +VLOOKUP(E40,CRP!$G$252:$L$518,6,FALSE)</f>
        <v>0</v>
      </c>
      <c r="H40" s="433">
        <f t="shared" si="0"/>
        <v>0</v>
      </c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</row>
    <row r="41" spans="1:19" ht="56.25" x14ac:dyDescent="0.25">
      <c r="A41" s="216" t="s">
        <v>330</v>
      </c>
      <c r="B41" s="217" t="s">
        <v>350</v>
      </c>
      <c r="C41" s="218" t="s">
        <v>351</v>
      </c>
      <c r="D41" s="219"/>
      <c r="E41" s="220" t="s">
        <v>1250</v>
      </c>
      <c r="F41" s="199" t="s">
        <v>352</v>
      </c>
      <c r="G41" s="432">
        <f>VLOOKUP(E41,CRP!$G$252:$L$518,5,FALSE) +VLOOKUP(E41,CRP!$G$252:$L$518,6,FALSE)</f>
        <v>0</v>
      </c>
      <c r="H41" s="433">
        <f t="shared" si="0"/>
        <v>0</v>
      </c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</row>
    <row r="42" spans="1:19" ht="56.25" x14ac:dyDescent="0.25">
      <c r="A42" s="216" t="s">
        <v>330</v>
      </c>
      <c r="B42" s="217" t="s">
        <v>350</v>
      </c>
      <c r="C42" s="218" t="s">
        <v>351</v>
      </c>
      <c r="D42" s="219"/>
      <c r="E42" s="220" t="s">
        <v>1251</v>
      </c>
      <c r="F42" s="199" t="s">
        <v>353</v>
      </c>
      <c r="G42" s="432">
        <f>VLOOKUP(E42,CRP!$G$252:$L$518,5,FALSE) +VLOOKUP(E42,CRP!$G$252:$L$518,6,FALSE)</f>
        <v>0</v>
      </c>
      <c r="H42" s="433">
        <f t="shared" si="0"/>
        <v>0</v>
      </c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</row>
    <row r="43" spans="1:19" ht="75.75" customHeight="1" x14ac:dyDescent="0.25">
      <c r="A43" s="216" t="s">
        <v>330</v>
      </c>
      <c r="B43" s="217" t="s">
        <v>350</v>
      </c>
      <c r="C43" s="218" t="s">
        <v>351</v>
      </c>
      <c r="D43" s="219"/>
      <c r="E43" s="220" t="s">
        <v>1252</v>
      </c>
      <c r="F43" s="199" t="s">
        <v>354</v>
      </c>
      <c r="G43" s="432">
        <f>VLOOKUP(E43,CRP!$G$252:$L$518,5,FALSE) +VLOOKUP(E43,CRP!$G$252:$L$518,6,FALSE)</f>
        <v>0</v>
      </c>
      <c r="H43" s="433">
        <f t="shared" si="0"/>
        <v>0</v>
      </c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</row>
    <row r="44" spans="1:19" ht="56.25" x14ac:dyDescent="0.25">
      <c r="A44" s="216" t="s">
        <v>330</v>
      </c>
      <c r="B44" s="217" t="s">
        <v>350</v>
      </c>
      <c r="C44" s="218" t="s">
        <v>351</v>
      </c>
      <c r="D44" s="219"/>
      <c r="E44" s="220" t="s">
        <v>1253</v>
      </c>
      <c r="F44" s="199" t="s">
        <v>323</v>
      </c>
      <c r="G44" s="432">
        <f>VLOOKUP(E44,CRP!$G$252:$L$518,5,FALSE) +VLOOKUP(E44,CRP!$G$252:$L$518,6,FALSE)</f>
        <v>0</v>
      </c>
      <c r="H44" s="433">
        <f t="shared" si="0"/>
        <v>0</v>
      </c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</row>
    <row r="45" spans="1:19" ht="56.25" x14ac:dyDescent="0.25">
      <c r="A45" s="216" t="s">
        <v>330</v>
      </c>
      <c r="B45" s="217" t="s">
        <v>350</v>
      </c>
      <c r="C45" s="218" t="s">
        <v>351</v>
      </c>
      <c r="D45" s="219"/>
      <c r="E45" s="220" t="s">
        <v>1254</v>
      </c>
      <c r="F45" s="199" t="s">
        <v>355</v>
      </c>
      <c r="G45" s="432">
        <f>VLOOKUP(E45,CRP!$G$252:$L$518,5,FALSE) +VLOOKUP(E45,CRP!$G$252:$L$518,6,FALSE)</f>
        <v>0</v>
      </c>
      <c r="H45" s="433">
        <f t="shared" si="0"/>
        <v>0</v>
      </c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</row>
    <row r="46" spans="1:19" ht="56.25" x14ac:dyDescent="0.25">
      <c r="A46" s="216" t="s">
        <v>330</v>
      </c>
      <c r="B46" s="217" t="s">
        <v>350</v>
      </c>
      <c r="C46" s="218" t="s">
        <v>351</v>
      </c>
      <c r="D46" s="219"/>
      <c r="E46" s="220" t="s">
        <v>1255</v>
      </c>
      <c r="F46" s="199" t="s">
        <v>325</v>
      </c>
      <c r="G46" s="432">
        <f>VLOOKUP(E46,CRP!$G$252:$L$518,5,FALSE) +VLOOKUP(E46,CRP!$G$252:$L$518,6,FALSE)</f>
        <v>0</v>
      </c>
      <c r="H46" s="433">
        <f t="shared" si="0"/>
        <v>0</v>
      </c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</row>
    <row r="47" spans="1:19" ht="56.25" x14ac:dyDescent="0.25">
      <c r="A47" s="216" t="s">
        <v>330</v>
      </c>
      <c r="B47" s="217" t="s">
        <v>350</v>
      </c>
      <c r="C47" s="218" t="s">
        <v>351</v>
      </c>
      <c r="D47" s="219"/>
      <c r="E47" s="220" t="s">
        <v>1256</v>
      </c>
      <c r="F47" s="199" t="s">
        <v>327</v>
      </c>
      <c r="G47" s="432">
        <f>VLOOKUP(E47,CRP!$G$252:$L$518,5,FALSE) +VLOOKUP(E47,CRP!$G$252:$L$518,6,FALSE)</f>
        <v>0</v>
      </c>
      <c r="H47" s="433">
        <f t="shared" si="0"/>
        <v>0</v>
      </c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</row>
    <row r="48" spans="1:19" ht="56.25" x14ac:dyDescent="0.25">
      <c r="A48" s="216" t="s">
        <v>330</v>
      </c>
      <c r="B48" s="217" t="s">
        <v>350</v>
      </c>
      <c r="C48" s="218" t="s">
        <v>351</v>
      </c>
      <c r="D48" s="219"/>
      <c r="E48" s="220" t="s">
        <v>1257</v>
      </c>
      <c r="F48" s="199" t="s">
        <v>356</v>
      </c>
      <c r="G48" s="432">
        <f>VLOOKUP(E48,CRP!$G$252:$L$518,5,FALSE) +VLOOKUP(E48,CRP!$G$252:$L$518,6,FALSE)</f>
        <v>0</v>
      </c>
      <c r="H48" s="433">
        <f t="shared" si="0"/>
        <v>0</v>
      </c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</row>
    <row r="49" spans="1:19" ht="56.25" x14ac:dyDescent="0.25">
      <c r="A49" s="216" t="s">
        <v>330</v>
      </c>
      <c r="B49" s="217" t="s">
        <v>350</v>
      </c>
      <c r="C49" s="218" t="s">
        <v>351</v>
      </c>
      <c r="D49" s="219"/>
      <c r="E49" s="220" t="s">
        <v>1258</v>
      </c>
      <c r="F49" s="199" t="s">
        <v>357</v>
      </c>
      <c r="G49" s="432">
        <f>VLOOKUP(E49,CRP!$G$252:$L$518,5,FALSE) +VLOOKUP(E49,CRP!$G$252:$L$518,6,FALSE)</f>
        <v>0</v>
      </c>
      <c r="H49" s="433">
        <f t="shared" si="0"/>
        <v>0</v>
      </c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</row>
    <row r="50" spans="1:19" ht="56.25" x14ac:dyDescent="0.25">
      <c r="A50" s="216" t="s">
        <v>330</v>
      </c>
      <c r="B50" s="217" t="s">
        <v>350</v>
      </c>
      <c r="C50" s="218" t="s">
        <v>351</v>
      </c>
      <c r="D50" s="219"/>
      <c r="E50" s="220" t="s">
        <v>1259</v>
      </c>
      <c r="F50" s="199" t="s">
        <v>358</v>
      </c>
      <c r="G50" s="432">
        <f>VLOOKUP(E50,CRP!$G$252:$L$518,5,FALSE) +VLOOKUP(E50,CRP!$G$252:$L$518,6,FALSE)</f>
        <v>0</v>
      </c>
      <c r="H50" s="433">
        <f t="shared" si="0"/>
        <v>0</v>
      </c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</row>
    <row r="51" spans="1:19" ht="56.25" x14ac:dyDescent="0.25">
      <c r="A51" s="216" t="s">
        <v>330</v>
      </c>
      <c r="B51" s="217" t="s">
        <v>350</v>
      </c>
      <c r="C51" s="218" t="s">
        <v>351</v>
      </c>
      <c r="D51" s="219"/>
      <c r="E51" s="220" t="s">
        <v>1260</v>
      </c>
      <c r="F51" s="199" t="s">
        <v>359</v>
      </c>
      <c r="G51" s="432">
        <f>VLOOKUP(E51,CRP!$G$252:$L$518,5,FALSE) +VLOOKUP(E51,CRP!$G$252:$L$518,6,FALSE)</f>
        <v>0</v>
      </c>
      <c r="H51" s="433">
        <f t="shared" si="0"/>
        <v>0</v>
      </c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</row>
    <row r="52" spans="1:19" ht="56.25" x14ac:dyDescent="0.25">
      <c r="A52" s="216" t="s">
        <v>330</v>
      </c>
      <c r="B52" s="217" t="s">
        <v>350</v>
      </c>
      <c r="C52" s="218" t="s">
        <v>351</v>
      </c>
      <c r="D52" s="219"/>
      <c r="E52" s="220" t="s">
        <v>1261</v>
      </c>
      <c r="F52" s="199" t="s">
        <v>216</v>
      </c>
      <c r="G52" s="432">
        <f>VLOOKUP(E52,CRP!$G$252:$L$518,5,FALSE) +VLOOKUP(E52,CRP!$G$252:$L$518,6,FALSE)</f>
        <v>0</v>
      </c>
      <c r="H52" s="433">
        <f t="shared" si="0"/>
        <v>0</v>
      </c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</row>
    <row r="53" spans="1:19" ht="15" x14ac:dyDescent="0.25">
      <c r="A53" s="216" t="s">
        <v>330</v>
      </c>
      <c r="B53" s="217" t="s">
        <v>360</v>
      </c>
      <c r="C53" s="218" t="s">
        <v>361</v>
      </c>
      <c r="D53" s="219"/>
      <c r="E53" s="220" t="s">
        <v>360</v>
      </c>
      <c r="F53" s="199" t="s">
        <v>362</v>
      </c>
      <c r="G53" s="432">
        <f>VLOOKUP(E53,CRP!$G$252:$L$518,5,FALSE) +VLOOKUP(E53,CRP!$G$252:$L$518,6,FALSE)</f>
        <v>0</v>
      </c>
      <c r="H53" s="433">
        <f t="shared" si="0"/>
        <v>0</v>
      </c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</row>
    <row r="54" spans="1:19" ht="15" x14ac:dyDescent="0.25">
      <c r="A54" s="216" t="s">
        <v>330</v>
      </c>
      <c r="B54" s="217" t="s">
        <v>363</v>
      </c>
      <c r="C54" s="218" t="s">
        <v>364</v>
      </c>
      <c r="D54" s="219"/>
      <c r="E54" s="220" t="s">
        <v>363</v>
      </c>
      <c r="F54" s="199" t="s">
        <v>365</v>
      </c>
      <c r="G54" s="432">
        <f>VLOOKUP(E54,CRP!$G$252:$L$518,5,FALSE) +VLOOKUP(E54,CRP!$G$252:$L$518,6,FALSE)</f>
        <v>0</v>
      </c>
      <c r="H54" s="433">
        <f t="shared" si="0"/>
        <v>0</v>
      </c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</row>
    <row r="55" spans="1:19" ht="15" x14ac:dyDescent="0.25">
      <c r="A55" s="216" t="s">
        <v>330</v>
      </c>
      <c r="B55" s="217" t="s">
        <v>366</v>
      </c>
      <c r="C55" s="218" t="s">
        <v>367</v>
      </c>
      <c r="D55" s="219"/>
      <c r="E55" s="220" t="s">
        <v>366</v>
      </c>
      <c r="F55" s="199" t="s">
        <v>368</v>
      </c>
      <c r="G55" s="432">
        <f>VLOOKUP(E55,CRP!$G$252:$L$518,5,FALSE) +VLOOKUP(E55,CRP!$G$252:$L$518,6,FALSE)</f>
        <v>0</v>
      </c>
      <c r="H55" s="433">
        <f t="shared" si="0"/>
        <v>0</v>
      </c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</row>
    <row r="56" spans="1:19" ht="45" x14ac:dyDescent="0.25">
      <c r="A56" s="216" t="s">
        <v>330</v>
      </c>
      <c r="B56" s="217" t="s">
        <v>369</v>
      </c>
      <c r="C56" s="218" t="s">
        <v>370</v>
      </c>
      <c r="D56" s="219"/>
      <c r="E56" s="220" t="s">
        <v>1262</v>
      </c>
      <c r="F56" s="199" t="s">
        <v>371</v>
      </c>
      <c r="G56" s="432">
        <f>VLOOKUP(E56,CRP!$G$252:$L$518,5,FALSE) +VLOOKUP(E56,CRP!$G$252:$L$518,6,FALSE)</f>
        <v>0</v>
      </c>
      <c r="H56" s="433">
        <f t="shared" si="0"/>
        <v>0</v>
      </c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</row>
    <row r="57" spans="1:19" ht="45" x14ac:dyDescent="0.25">
      <c r="A57" s="216" t="s">
        <v>330</v>
      </c>
      <c r="B57" s="217" t="s">
        <v>369</v>
      </c>
      <c r="C57" s="218" t="s">
        <v>370</v>
      </c>
      <c r="D57" s="219"/>
      <c r="E57" s="220" t="s">
        <v>1263</v>
      </c>
      <c r="F57" s="199" t="s">
        <v>372</v>
      </c>
      <c r="G57" s="432">
        <f>VLOOKUP(E57,CRP!$G$252:$L$518,5,FALSE) +VLOOKUP(E57,CRP!$G$252:$L$518,6,FALSE)</f>
        <v>0</v>
      </c>
      <c r="H57" s="433">
        <f t="shared" si="0"/>
        <v>0</v>
      </c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</row>
    <row r="58" spans="1:19" ht="45" x14ac:dyDescent="0.25">
      <c r="A58" s="216" t="s">
        <v>330</v>
      </c>
      <c r="B58" s="217" t="s">
        <v>369</v>
      </c>
      <c r="C58" s="218" t="s">
        <v>370</v>
      </c>
      <c r="D58" s="219"/>
      <c r="E58" s="220" t="s">
        <v>1264</v>
      </c>
      <c r="F58" s="199" t="s">
        <v>373</v>
      </c>
      <c r="G58" s="432">
        <f>VLOOKUP(E58,CRP!$G$252:$L$518,5,FALSE) +VLOOKUP(E58,CRP!$G$252:$L$518,6,FALSE)</f>
        <v>0</v>
      </c>
      <c r="H58" s="433">
        <f t="shared" si="0"/>
        <v>0</v>
      </c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</row>
    <row r="59" spans="1:19" ht="45" x14ac:dyDescent="0.25">
      <c r="A59" s="216" t="s">
        <v>330</v>
      </c>
      <c r="B59" s="217" t="s">
        <v>369</v>
      </c>
      <c r="C59" s="218" t="s">
        <v>370</v>
      </c>
      <c r="D59" s="219"/>
      <c r="E59" s="220" t="s">
        <v>1265</v>
      </c>
      <c r="F59" s="199" t="s">
        <v>216</v>
      </c>
      <c r="G59" s="432">
        <f>VLOOKUP(E59,CRP!$G$252:$L$518,5,FALSE) +VLOOKUP(E59,CRP!$G$252:$L$518,6,FALSE)</f>
        <v>0</v>
      </c>
      <c r="H59" s="433">
        <f t="shared" si="0"/>
        <v>0</v>
      </c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</row>
    <row r="60" spans="1:19" ht="45" x14ac:dyDescent="0.25">
      <c r="A60" s="216" t="s">
        <v>330</v>
      </c>
      <c r="B60" s="217" t="s">
        <v>374</v>
      </c>
      <c r="C60" s="218" t="s">
        <v>375</v>
      </c>
      <c r="D60" s="219"/>
      <c r="E60" s="220" t="s">
        <v>1266</v>
      </c>
      <c r="F60" s="199" t="s">
        <v>376</v>
      </c>
      <c r="G60" s="432">
        <f>VLOOKUP(E60,CRP!$G$252:$L$518,5,FALSE) +VLOOKUP(E60,CRP!$G$252:$L$518,6,FALSE)</f>
        <v>0</v>
      </c>
      <c r="H60" s="433">
        <f t="shared" si="0"/>
        <v>0</v>
      </c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</row>
    <row r="61" spans="1:19" ht="45" x14ac:dyDescent="0.25">
      <c r="A61" s="216" t="s">
        <v>330</v>
      </c>
      <c r="B61" s="217" t="s">
        <v>374</v>
      </c>
      <c r="C61" s="218" t="s">
        <v>375</v>
      </c>
      <c r="D61" s="219"/>
      <c r="E61" s="220" t="s">
        <v>1267</v>
      </c>
      <c r="F61" s="199" t="s">
        <v>377</v>
      </c>
      <c r="G61" s="432">
        <f>VLOOKUP(E61,CRP!$G$252:$L$518,5,FALSE) +VLOOKUP(E61,CRP!$G$252:$L$518,6,FALSE)</f>
        <v>0</v>
      </c>
      <c r="H61" s="433">
        <f t="shared" si="0"/>
        <v>0</v>
      </c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</row>
    <row r="62" spans="1:19" ht="45" x14ac:dyDescent="0.25">
      <c r="A62" s="216" t="s">
        <v>330</v>
      </c>
      <c r="B62" s="217" t="s">
        <v>374</v>
      </c>
      <c r="C62" s="218" t="s">
        <v>375</v>
      </c>
      <c r="D62" s="219"/>
      <c r="E62" s="220" t="s">
        <v>1268</v>
      </c>
      <c r="F62" s="199" t="s">
        <v>378</v>
      </c>
      <c r="G62" s="432">
        <f>VLOOKUP(E62,CRP!$G$252:$L$518,5,FALSE) +VLOOKUP(E62,CRP!$G$252:$L$518,6,FALSE)</f>
        <v>0</v>
      </c>
      <c r="H62" s="433">
        <f t="shared" si="0"/>
        <v>0</v>
      </c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</row>
    <row r="63" spans="1:19" ht="45" x14ac:dyDescent="0.25">
      <c r="A63" s="216" t="s">
        <v>330</v>
      </c>
      <c r="B63" s="217" t="s">
        <v>374</v>
      </c>
      <c r="C63" s="218" t="s">
        <v>375</v>
      </c>
      <c r="D63" s="219"/>
      <c r="E63" s="220" t="s">
        <v>1269</v>
      </c>
      <c r="F63" s="199" t="s">
        <v>379</v>
      </c>
      <c r="G63" s="432">
        <f>VLOOKUP(E63,CRP!$G$252:$L$518,5,FALSE) +VLOOKUP(E63,CRP!$G$252:$L$518,6,FALSE)</f>
        <v>0</v>
      </c>
      <c r="H63" s="433">
        <f t="shared" si="0"/>
        <v>0</v>
      </c>
      <c r="I63" s="434"/>
      <c r="J63" s="434"/>
      <c r="K63" s="434"/>
      <c r="L63" s="434"/>
      <c r="M63" s="434"/>
      <c r="N63" s="434"/>
      <c r="O63" s="434"/>
      <c r="P63" s="434"/>
      <c r="Q63" s="434"/>
      <c r="R63" s="434"/>
      <c r="S63" s="434"/>
    </row>
    <row r="64" spans="1:19" ht="45" x14ac:dyDescent="0.25">
      <c r="A64" s="216" t="s">
        <v>330</v>
      </c>
      <c r="B64" s="217" t="s">
        <v>374</v>
      </c>
      <c r="C64" s="218" t="s">
        <v>375</v>
      </c>
      <c r="D64" s="219"/>
      <c r="E64" s="220" t="s">
        <v>1270</v>
      </c>
      <c r="F64" s="199" t="s">
        <v>380</v>
      </c>
      <c r="G64" s="432">
        <f>VLOOKUP(E64,CRP!$G$252:$L$518,5,FALSE) +VLOOKUP(E64,CRP!$G$252:$L$518,6,FALSE)</f>
        <v>0</v>
      </c>
      <c r="H64" s="433">
        <f t="shared" si="0"/>
        <v>0</v>
      </c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</row>
    <row r="65" spans="1:19" ht="45" x14ac:dyDescent="0.25">
      <c r="A65" s="216" t="s">
        <v>330</v>
      </c>
      <c r="B65" s="217" t="s">
        <v>374</v>
      </c>
      <c r="C65" s="218" t="s">
        <v>375</v>
      </c>
      <c r="D65" s="219"/>
      <c r="E65" s="220" t="s">
        <v>1271</v>
      </c>
      <c r="F65" s="199" t="s">
        <v>381</v>
      </c>
      <c r="G65" s="432">
        <f>VLOOKUP(E65,CRP!$G$252:$L$518,5,FALSE) +VLOOKUP(E65,CRP!$G$252:$L$518,6,FALSE)</f>
        <v>0</v>
      </c>
      <c r="H65" s="433">
        <f t="shared" si="0"/>
        <v>0</v>
      </c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434"/>
    </row>
    <row r="66" spans="1:19" ht="45" x14ac:dyDescent="0.25">
      <c r="A66" s="216" t="s">
        <v>330</v>
      </c>
      <c r="B66" s="217" t="s">
        <v>374</v>
      </c>
      <c r="C66" s="218" t="s">
        <v>375</v>
      </c>
      <c r="D66" s="219"/>
      <c r="E66" s="220" t="s">
        <v>1272</v>
      </c>
      <c r="F66" s="199" t="s">
        <v>382</v>
      </c>
      <c r="G66" s="432">
        <f>VLOOKUP(E66,CRP!$G$252:$L$518,5,FALSE) +VLOOKUP(E66,CRP!$G$252:$L$518,6,FALSE)</f>
        <v>0</v>
      </c>
      <c r="H66" s="433">
        <f t="shared" si="0"/>
        <v>0</v>
      </c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</row>
    <row r="67" spans="1:19" ht="45" x14ac:dyDescent="0.25">
      <c r="A67" s="216" t="s">
        <v>330</v>
      </c>
      <c r="B67" s="217" t="s">
        <v>374</v>
      </c>
      <c r="C67" s="218" t="s">
        <v>375</v>
      </c>
      <c r="D67" s="219"/>
      <c r="E67" s="220" t="s">
        <v>1273</v>
      </c>
      <c r="F67" s="199" t="s">
        <v>383</v>
      </c>
      <c r="G67" s="432">
        <f>VLOOKUP(E67,CRP!$G$252:$L$518,5,FALSE) +VLOOKUP(E67,CRP!$G$252:$L$518,6,FALSE)</f>
        <v>0</v>
      </c>
      <c r="H67" s="433">
        <f t="shared" si="0"/>
        <v>0</v>
      </c>
      <c r="I67" s="434"/>
      <c r="J67" s="434"/>
      <c r="K67" s="434"/>
      <c r="L67" s="434"/>
      <c r="M67" s="434"/>
      <c r="N67" s="434"/>
      <c r="O67" s="434"/>
      <c r="P67" s="434"/>
      <c r="Q67" s="434"/>
      <c r="R67" s="434"/>
      <c r="S67" s="434"/>
    </row>
    <row r="68" spans="1:19" ht="45" x14ac:dyDescent="0.25">
      <c r="A68" s="216" t="s">
        <v>330</v>
      </c>
      <c r="B68" s="217" t="s">
        <v>374</v>
      </c>
      <c r="C68" s="218" t="s">
        <v>375</v>
      </c>
      <c r="D68" s="219"/>
      <c r="E68" s="220" t="s">
        <v>1274</v>
      </c>
      <c r="F68" s="199" t="s">
        <v>216</v>
      </c>
      <c r="G68" s="432">
        <f>VLOOKUP(E68,CRP!$G$252:$L$518,5,FALSE) +VLOOKUP(E68,CRP!$G$252:$L$518,6,FALSE)</f>
        <v>0</v>
      </c>
      <c r="H68" s="433">
        <f t="shared" si="0"/>
        <v>0</v>
      </c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</row>
    <row r="69" spans="1:19" ht="45" x14ac:dyDescent="0.25">
      <c r="A69" s="216" t="s">
        <v>330</v>
      </c>
      <c r="B69" s="217" t="s">
        <v>384</v>
      </c>
      <c r="C69" s="218" t="s">
        <v>385</v>
      </c>
      <c r="D69" s="219"/>
      <c r="E69" s="220" t="s">
        <v>1275</v>
      </c>
      <c r="F69" s="199" t="s">
        <v>386</v>
      </c>
      <c r="G69" s="432">
        <f>VLOOKUP(E69,CRP!$G$252:$L$518,5,FALSE) +VLOOKUP(E69,CRP!$G$252:$L$518,6,FALSE)</f>
        <v>0</v>
      </c>
      <c r="H69" s="433">
        <f t="shared" si="0"/>
        <v>0</v>
      </c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</row>
    <row r="70" spans="1:19" ht="45" x14ac:dyDescent="0.25">
      <c r="A70" s="216" t="s">
        <v>330</v>
      </c>
      <c r="B70" s="217" t="s">
        <v>384</v>
      </c>
      <c r="C70" s="218" t="s">
        <v>385</v>
      </c>
      <c r="D70" s="219"/>
      <c r="E70" s="220" t="s">
        <v>1276</v>
      </c>
      <c r="F70" s="199" t="s">
        <v>387</v>
      </c>
      <c r="G70" s="432">
        <f>VLOOKUP(E70,CRP!$G$252:$L$518,5,FALSE) +VLOOKUP(E70,CRP!$G$252:$L$518,6,FALSE)</f>
        <v>0</v>
      </c>
      <c r="H70" s="433">
        <f t="shared" si="0"/>
        <v>0</v>
      </c>
      <c r="I70" s="434"/>
      <c r="J70" s="434"/>
      <c r="K70" s="434"/>
      <c r="L70" s="434"/>
      <c r="M70" s="434"/>
      <c r="N70" s="434"/>
      <c r="O70" s="434"/>
      <c r="P70" s="434"/>
      <c r="Q70" s="434"/>
      <c r="R70" s="434"/>
      <c r="S70" s="434"/>
    </row>
    <row r="71" spans="1:19" ht="67.5" x14ac:dyDescent="0.25">
      <c r="A71" s="216" t="s">
        <v>388</v>
      </c>
      <c r="B71" s="217" t="s">
        <v>389</v>
      </c>
      <c r="C71" s="218" t="s">
        <v>390</v>
      </c>
      <c r="D71" s="219"/>
      <c r="E71" s="220" t="s">
        <v>1277</v>
      </c>
      <c r="F71" s="199" t="s">
        <v>391</v>
      </c>
      <c r="G71" s="432">
        <f>VLOOKUP(E71,CRP!$G$252:$L$518,5,FALSE) +VLOOKUP(E71,CRP!$G$252:$L$518,6,FALSE)</f>
        <v>0</v>
      </c>
      <c r="H71" s="433">
        <f t="shared" si="0"/>
        <v>0</v>
      </c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</row>
    <row r="72" spans="1:19" ht="67.5" x14ac:dyDescent="0.25">
      <c r="A72" s="216" t="s">
        <v>388</v>
      </c>
      <c r="B72" s="217" t="s">
        <v>389</v>
      </c>
      <c r="C72" s="218" t="s">
        <v>390</v>
      </c>
      <c r="D72" s="219"/>
      <c r="E72" s="220" t="s">
        <v>1278</v>
      </c>
      <c r="F72" s="199" t="s">
        <v>392</v>
      </c>
      <c r="G72" s="432">
        <f>VLOOKUP(E72,CRP!$G$252:$L$518,5,FALSE) +VLOOKUP(E72,CRP!$G$252:$L$518,6,FALSE)</f>
        <v>0</v>
      </c>
      <c r="H72" s="433">
        <f t="shared" ref="H72:H135" si="1">G72-SUM(I72:S72)</f>
        <v>0</v>
      </c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</row>
    <row r="73" spans="1:19" ht="67.5" x14ac:dyDescent="0.25">
      <c r="A73" s="216" t="s">
        <v>388</v>
      </c>
      <c r="B73" s="217" t="s">
        <v>389</v>
      </c>
      <c r="C73" s="218" t="s">
        <v>390</v>
      </c>
      <c r="D73" s="219"/>
      <c r="E73" s="220" t="s">
        <v>1279</v>
      </c>
      <c r="F73" s="199" t="s">
        <v>393</v>
      </c>
      <c r="G73" s="432">
        <f>VLOOKUP(E73,CRP!$G$252:$L$518,5,FALSE) +VLOOKUP(E73,CRP!$G$252:$L$518,6,FALSE)</f>
        <v>0</v>
      </c>
      <c r="H73" s="433">
        <f t="shared" si="1"/>
        <v>0</v>
      </c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</row>
    <row r="74" spans="1:19" ht="67.5" x14ac:dyDescent="0.25">
      <c r="A74" s="216" t="s">
        <v>388</v>
      </c>
      <c r="B74" s="217" t="s">
        <v>389</v>
      </c>
      <c r="C74" s="218" t="s">
        <v>390</v>
      </c>
      <c r="D74" s="219"/>
      <c r="E74" s="220" t="s">
        <v>1280</v>
      </c>
      <c r="F74" s="199" t="s">
        <v>394</v>
      </c>
      <c r="G74" s="432">
        <f>VLOOKUP(E74,CRP!$G$252:$L$518,5,FALSE) +VLOOKUP(E74,CRP!$G$252:$L$518,6,FALSE)</f>
        <v>0</v>
      </c>
      <c r="H74" s="433">
        <f t="shared" si="1"/>
        <v>0</v>
      </c>
      <c r="I74" s="434"/>
      <c r="J74" s="434"/>
      <c r="K74" s="434"/>
      <c r="L74" s="434"/>
      <c r="M74" s="434"/>
      <c r="N74" s="434"/>
      <c r="O74" s="434"/>
      <c r="P74" s="434"/>
      <c r="Q74" s="434"/>
      <c r="R74" s="434"/>
      <c r="S74" s="434"/>
    </row>
    <row r="75" spans="1:19" ht="67.5" x14ac:dyDescent="0.25">
      <c r="A75" s="216" t="s">
        <v>388</v>
      </c>
      <c r="B75" s="217" t="s">
        <v>389</v>
      </c>
      <c r="C75" s="218" t="s">
        <v>390</v>
      </c>
      <c r="D75" s="219"/>
      <c r="E75" s="220" t="s">
        <v>1281</v>
      </c>
      <c r="F75" s="199" t="s">
        <v>395</v>
      </c>
      <c r="G75" s="432">
        <f>VLOOKUP(E75,CRP!$G$252:$L$518,5,FALSE) +VLOOKUP(E75,CRP!$G$252:$L$518,6,FALSE)</f>
        <v>0</v>
      </c>
      <c r="H75" s="433">
        <f t="shared" si="1"/>
        <v>0</v>
      </c>
      <c r="I75" s="434"/>
      <c r="J75" s="434"/>
      <c r="K75" s="434"/>
      <c r="L75" s="434"/>
      <c r="M75" s="434"/>
      <c r="N75" s="434"/>
      <c r="O75" s="434"/>
      <c r="P75" s="434"/>
      <c r="Q75" s="434"/>
      <c r="R75" s="434"/>
      <c r="S75" s="434"/>
    </row>
    <row r="76" spans="1:19" ht="67.5" x14ac:dyDescent="0.25">
      <c r="A76" s="216" t="s">
        <v>388</v>
      </c>
      <c r="B76" s="217" t="s">
        <v>389</v>
      </c>
      <c r="C76" s="218" t="s">
        <v>390</v>
      </c>
      <c r="D76" s="219"/>
      <c r="E76" s="220" t="s">
        <v>1282</v>
      </c>
      <c r="F76" s="199" t="s">
        <v>396</v>
      </c>
      <c r="G76" s="432">
        <f>VLOOKUP(E76,CRP!$G$252:$L$518,5,FALSE) +VLOOKUP(E76,CRP!$G$252:$L$518,6,FALSE)</f>
        <v>0</v>
      </c>
      <c r="H76" s="433">
        <f t="shared" si="1"/>
        <v>0</v>
      </c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</row>
    <row r="77" spans="1:19" ht="22.5" x14ac:dyDescent="0.25">
      <c r="A77" s="216" t="s">
        <v>388</v>
      </c>
      <c r="B77" s="217" t="s">
        <v>397</v>
      </c>
      <c r="C77" s="218" t="s">
        <v>398</v>
      </c>
      <c r="D77" s="219"/>
      <c r="E77" s="220" t="s">
        <v>397</v>
      </c>
      <c r="F77" s="199" t="s">
        <v>398</v>
      </c>
      <c r="G77" s="432">
        <f>VLOOKUP(E77,CRP!$G$252:$L$518,5,FALSE) +VLOOKUP(E77,CRP!$G$252:$L$518,6,FALSE)</f>
        <v>0</v>
      </c>
      <c r="H77" s="433">
        <f t="shared" si="1"/>
        <v>0</v>
      </c>
      <c r="I77" s="434"/>
      <c r="J77" s="434"/>
      <c r="K77" s="434"/>
      <c r="L77" s="434"/>
      <c r="M77" s="434"/>
      <c r="N77" s="434"/>
      <c r="O77" s="434"/>
      <c r="P77" s="434"/>
      <c r="Q77" s="434"/>
      <c r="R77" s="434"/>
      <c r="S77" s="434"/>
    </row>
    <row r="78" spans="1:19" ht="67.5" x14ac:dyDescent="0.25">
      <c r="A78" s="216" t="s">
        <v>388</v>
      </c>
      <c r="B78" s="217" t="s">
        <v>389</v>
      </c>
      <c r="C78" s="218" t="s">
        <v>390</v>
      </c>
      <c r="D78" s="219"/>
      <c r="E78" s="220" t="s">
        <v>1283</v>
      </c>
      <c r="F78" s="199" t="s">
        <v>399</v>
      </c>
      <c r="G78" s="432">
        <f>VLOOKUP(E78,CRP!$G$252:$L$518,5,FALSE) +VLOOKUP(E78,CRP!$G$252:$L$518,6,FALSE)</f>
        <v>0</v>
      </c>
      <c r="H78" s="433">
        <f t="shared" si="1"/>
        <v>0</v>
      </c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</row>
    <row r="79" spans="1:19" ht="67.5" x14ac:dyDescent="0.25">
      <c r="A79" s="216" t="s">
        <v>388</v>
      </c>
      <c r="B79" s="217" t="s">
        <v>389</v>
      </c>
      <c r="C79" s="218" t="s">
        <v>390</v>
      </c>
      <c r="D79" s="219"/>
      <c r="E79" s="220" t="s">
        <v>1284</v>
      </c>
      <c r="F79" s="199" t="s">
        <v>400</v>
      </c>
      <c r="G79" s="432">
        <f>VLOOKUP(E79,CRP!$G$252:$L$518,5,FALSE) +VLOOKUP(E79,CRP!$G$252:$L$518,6,FALSE)</f>
        <v>0</v>
      </c>
      <c r="H79" s="433">
        <f t="shared" si="1"/>
        <v>0</v>
      </c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</row>
    <row r="80" spans="1:19" ht="67.5" x14ac:dyDescent="0.25">
      <c r="A80" s="216" t="s">
        <v>388</v>
      </c>
      <c r="B80" s="217" t="s">
        <v>389</v>
      </c>
      <c r="C80" s="218" t="s">
        <v>390</v>
      </c>
      <c r="D80" s="219"/>
      <c r="E80" s="220" t="s">
        <v>1285</v>
      </c>
      <c r="F80" s="199" t="s">
        <v>401</v>
      </c>
      <c r="G80" s="432">
        <f>VLOOKUP(E80,CRP!$G$252:$L$518,5,FALSE) +VLOOKUP(E80,CRP!$G$252:$L$518,6,FALSE)</f>
        <v>0</v>
      </c>
      <c r="H80" s="433">
        <f t="shared" si="1"/>
        <v>0</v>
      </c>
      <c r="I80" s="434"/>
      <c r="J80" s="434"/>
      <c r="K80" s="434"/>
      <c r="L80" s="434"/>
      <c r="M80" s="434"/>
      <c r="N80" s="434"/>
      <c r="O80" s="434"/>
      <c r="P80" s="434"/>
      <c r="Q80" s="434"/>
      <c r="R80" s="434"/>
      <c r="S80" s="434"/>
    </row>
    <row r="81" spans="1:19" ht="67.5" x14ac:dyDescent="0.25">
      <c r="A81" s="216" t="s">
        <v>388</v>
      </c>
      <c r="B81" s="217" t="s">
        <v>389</v>
      </c>
      <c r="C81" s="218" t="s">
        <v>390</v>
      </c>
      <c r="D81" s="219"/>
      <c r="E81" s="220" t="s">
        <v>1286</v>
      </c>
      <c r="F81" s="199" t="s">
        <v>402</v>
      </c>
      <c r="G81" s="432">
        <f>VLOOKUP(E81,CRP!$G$252:$L$518,5,FALSE) +VLOOKUP(E81,CRP!$G$252:$L$518,6,FALSE)</f>
        <v>0</v>
      </c>
      <c r="H81" s="433">
        <f t="shared" si="1"/>
        <v>0</v>
      </c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</row>
    <row r="82" spans="1:19" ht="67.5" x14ac:dyDescent="0.25">
      <c r="A82" s="216" t="s">
        <v>388</v>
      </c>
      <c r="B82" s="217" t="s">
        <v>389</v>
      </c>
      <c r="C82" s="218" t="s">
        <v>390</v>
      </c>
      <c r="D82" s="219"/>
      <c r="E82" s="220" t="s">
        <v>1287</v>
      </c>
      <c r="F82" s="199" t="s">
        <v>403</v>
      </c>
      <c r="G82" s="432">
        <f>VLOOKUP(E82,CRP!$G$252:$L$518,5,FALSE) +VLOOKUP(E82,CRP!$G$252:$L$518,6,FALSE)</f>
        <v>0</v>
      </c>
      <c r="H82" s="433">
        <f t="shared" si="1"/>
        <v>0</v>
      </c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4"/>
    </row>
    <row r="83" spans="1:19" ht="67.5" x14ac:dyDescent="0.25">
      <c r="A83" s="216" t="s">
        <v>388</v>
      </c>
      <c r="B83" s="217" t="s">
        <v>389</v>
      </c>
      <c r="C83" s="218" t="s">
        <v>390</v>
      </c>
      <c r="D83" s="219"/>
      <c r="E83" s="220" t="s">
        <v>1288</v>
      </c>
      <c r="F83" s="199" t="s">
        <v>404</v>
      </c>
      <c r="G83" s="432">
        <f>VLOOKUP(E83,CRP!$G$252:$L$518,5,FALSE) +VLOOKUP(E83,CRP!$G$252:$L$518,6,FALSE)</f>
        <v>0</v>
      </c>
      <c r="H83" s="433">
        <f t="shared" si="1"/>
        <v>0</v>
      </c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4"/>
    </row>
    <row r="84" spans="1:19" ht="67.5" x14ac:dyDescent="0.25">
      <c r="A84" s="216" t="s">
        <v>388</v>
      </c>
      <c r="B84" s="217" t="s">
        <v>389</v>
      </c>
      <c r="C84" s="218" t="s">
        <v>390</v>
      </c>
      <c r="D84" s="219"/>
      <c r="E84" s="220" t="s">
        <v>1289</v>
      </c>
      <c r="F84" s="199" t="s">
        <v>405</v>
      </c>
      <c r="G84" s="432">
        <f>VLOOKUP(E84,CRP!$G$252:$L$518,5,FALSE) +VLOOKUP(E84,CRP!$G$252:$L$518,6,FALSE)</f>
        <v>0</v>
      </c>
      <c r="H84" s="433">
        <f t="shared" si="1"/>
        <v>0</v>
      </c>
      <c r="I84" s="434"/>
      <c r="J84" s="434"/>
      <c r="K84" s="434"/>
      <c r="L84" s="434"/>
      <c r="M84" s="434"/>
      <c r="N84" s="434"/>
      <c r="O84" s="434"/>
      <c r="P84" s="434"/>
      <c r="Q84" s="434"/>
      <c r="R84" s="434"/>
      <c r="S84" s="434"/>
    </row>
    <row r="85" spans="1:19" ht="67.5" x14ac:dyDescent="0.25">
      <c r="A85" s="216" t="s">
        <v>388</v>
      </c>
      <c r="B85" s="217" t="s">
        <v>389</v>
      </c>
      <c r="C85" s="218" t="s">
        <v>390</v>
      </c>
      <c r="D85" s="219"/>
      <c r="E85" s="220" t="s">
        <v>1290</v>
      </c>
      <c r="F85" s="199" t="s">
        <v>406</v>
      </c>
      <c r="G85" s="432">
        <f>VLOOKUP(E85,CRP!$G$252:$L$518,5,FALSE) +VLOOKUP(E85,CRP!$G$252:$L$518,6,FALSE)</f>
        <v>0</v>
      </c>
      <c r="H85" s="433">
        <f t="shared" si="1"/>
        <v>0</v>
      </c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</row>
    <row r="86" spans="1:19" ht="67.5" x14ac:dyDescent="0.25">
      <c r="A86" s="216" t="s">
        <v>388</v>
      </c>
      <c r="B86" s="217" t="s">
        <v>389</v>
      </c>
      <c r="C86" s="218" t="s">
        <v>390</v>
      </c>
      <c r="D86" s="219"/>
      <c r="E86" s="220" t="s">
        <v>1291</v>
      </c>
      <c r="F86" s="199" t="s">
        <v>407</v>
      </c>
      <c r="G86" s="432">
        <f>VLOOKUP(E86,CRP!$G$252:$L$518,5,FALSE) +VLOOKUP(E86,CRP!$G$252:$L$518,6,FALSE)</f>
        <v>0</v>
      </c>
      <c r="H86" s="433">
        <f t="shared" si="1"/>
        <v>0</v>
      </c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</row>
    <row r="87" spans="1:19" ht="67.5" x14ac:dyDescent="0.25">
      <c r="A87" s="216" t="s">
        <v>388</v>
      </c>
      <c r="B87" s="217" t="s">
        <v>389</v>
      </c>
      <c r="C87" s="218" t="s">
        <v>390</v>
      </c>
      <c r="D87" s="219"/>
      <c r="E87" s="220" t="s">
        <v>1483</v>
      </c>
      <c r="F87" s="199" t="s">
        <v>1484</v>
      </c>
      <c r="G87" s="432">
        <f>VLOOKUP(E87,CRP!$G$252:$L$518,5,FALSE) +VLOOKUP(E87,CRP!$G$252:$L$518,6,FALSE)</f>
        <v>0</v>
      </c>
      <c r="H87" s="433">
        <f t="shared" si="1"/>
        <v>0</v>
      </c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</row>
    <row r="88" spans="1:19" ht="67.5" x14ac:dyDescent="0.25">
      <c r="A88" s="216" t="s">
        <v>388</v>
      </c>
      <c r="B88" s="217" t="s">
        <v>389</v>
      </c>
      <c r="C88" s="218" t="s">
        <v>390</v>
      </c>
      <c r="D88" s="219"/>
      <c r="E88" s="220" t="s">
        <v>1292</v>
      </c>
      <c r="F88" s="199" t="s">
        <v>408</v>
      </c>
      <c r="G88" s="432">
        <f>VLOOKUP(E88,CRP!$G$252:$L$518,5,FALSE) +VLOOKUP(E88,CRP!$G$252:$L$518,6,FALSE)</f>
        <v>0</v>
      </c>
      <c r="H88" s="433">
        <f t="shared" si="1"/>
        <v>0</v>
      </c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</row>
    <row r="89" spans="1:19" ht="67.5" x14ac:dyDescent="0.25">
      <c r="A89" s="216" t="s">
        <v>388</v>
      </c>
      <c r="B89" s="217" t="s">
        <v>389</v>
      </c>
      <c r="C89" s="218" t="s">
        <v>390</v>
      </c>
      <c r="D89" s="219"/>
      <c r="E89" s="220" t="s">
        <v>1293</v>
      </c>
      <c r="F89" s="199" t="s">
        <v>409</v>
      </c>
      <c r="G89" s="432">
        <f>VLOOKUP(E89,CRP!$G$252:$L$518,5,FALSE) +VLOOKUP(E89,CRP!$G$252:$L$518,6,FALSE)</f>
        <v>0</v>
      </c>
      <c r="H89" s="433">
        <f t="shared" si="1"/>
        <v>0</v>
      </c>
      <c r="I89" s="434"/>
      <c r="J89" s="434"/>
      <c r="K89" s="434"/>
      <c r="L89" s="434"/>
      <c r="M89" s="434"/>
      <c r="N89" s="434"/>
      <c r="O89" s="434"/>
      <c r="P89" s="434"/>
      <c r="Q89" s="434"/>
      <c r="R89" s="434"/>
      <c r="S89" s="434"/>
    </row>
    <row r="90" spans="1:19" ht="67.5" x14ac:dyDescent="0.25">
      <c r="A90" s="216" t="s">
        <v>388</v>
      </c>
      <c r="B90" s="217" t="s">
        <v>389</v>
      </c>
      <c r="C90" s="218" t="s">
        <v>390</v>
      </c>
      <c r="D90" s="219"/>
      <c r="E90" s="220" t="s">
        <v>1294</v>
      </c>
      <c r="F90" s="199" t="s">
        <v>410</v>
      </c>
      <c r="G90" s="432">
        <f>VLOOKUP(E90,CRP!$G$252:$L$518,5,FALSE) +VLOOKUP(E90,CRP!$G$252:$L$518,6,FALSE)</f>
        <v>0</v>
      </c>
      <c r="H90" s="433">
        <f t="shared" si="1"/>
        <v>0</v>
      </c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</row>
    <row r="91" spans="1:19" ht="22.5" x14ac:dyDescent="0.25">
      <c r="A91" s="216" t="s">
        <v>388</v>
      </c>
      <c r="B91" s="217" t="s">
        <v>411</v>
      </c>
      <c r="C91" s="218" t="s">
        <v>412</v>
      </c>
      <c r="D91" s="219"/>
      <c r="E91" s="220" t="s">
        <v>411</v>
      </c>
      <c r="F91" s="199" t="s">
        <v>412</v>
      </c>
      <c r="G91" s="432">
        <f>VLOOKUP(E91,CRP!$G$252:$L$518,5,FALSE) +VLOOKUP(E91,CRP!$G$252:$L$518,6,FALSE)</f>
        <v>0</v>
      </c>
      <c r="H91" s="433">
        <f t="shared" si="1"/>
        <v>0</v>
      </c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</row>
    <row r="92" spans="1:19" ht="67.5" x14ac:dyDescent="0.25">
      <c r="A92" s="216" t="s">
        <v>388</v>
      </c>
      <c r="B92" s="217" t="s">
        <v>389</v>
      </c>
      <c r="C92" s="218" t="s">
        <v>390</v>
      </c>
      <c r="D92" s="219"/>
      <c r="E92" s="220" t="s">
        <v>1295</v>
      </c>
      <c r="F92" s="199" t="s">
        <v>413</v>
      </c>
      <c r="G92" s="432">
        <f>VLOOKUP(E92,CRP!$G$252:$L$518,5,FALSE) +VLOOKUP(E92,CRP!$G$252:$L$518,6,FALSE)</f>
        <v>0</v>
      </c>
      <c r="H92" s="433">
        <f t="shared" si="1"/>
        <v>0</v>
      </c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</row>
    <row r="93" spans="1:19" ht="22.5" x14ac:dyDescent="0.25">
      <c r="A93" s="216" t="s">
        <v>388</v>
      </c>
      <c r="B93" s="217" t="s">
        <v>414</v>
      </c>
      <c r="C93" s="218" t="s">
        <v>415</v>
      </c>
      <c r="D93" s="219"/>
      <c r="E93" s="220" t="s">
        <v>414</v>
      </c>
      <c r="F93" s="199" t="s">
        <v>416</v>
      </c>
      <c r="G93" s="432">
        <f>VLOOKUP(E93,CRP!$G$252:$L$518,5,FALSE) +VLOOKUP(E93,CRP!$G$252:$L$518,6,FALSE)</f>
        <v>0</v>
      </c>
      <c r="H93" s="433">
        <f t="shared" si="1"/>
        <v>0</v>
      </c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</row>
    <row r="94" spans="1:19" ht="15" x14ac:dyDescent="0.25">
      <c r="A94" s="216" t="s">
        <v>388</v>
      </c>
      <c r="B94" s="217" t="s">
        <v>417</v>
      </c>
      <c r="C94" s="218" t="s">
        <v>418</v>
      </c>
      <c r="D94" s="219"/>
      <c r="E94" s="220" t="s">
        <v>417</v>
      </c>
      <c r="F94" s="199" t="s">
        <v>418</v>
      </c>
      <c r="G94" s="432">
        <f>VLOOKUP(E94,CRP!$G$252:$L$518,5,FALSE) +VLOOKUP(E94,CRP!$G$252:$L$518,6,FALSE)</f>
        <v>0</v>
      </c>
      <c r="H94" s="433">
        <f t="shared" si="1"/>
        <v>0</v>
      </c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</row>
    <row r="95" spans="1:19" ht="22.5" x14ac:dyDescent="0.25">
      <c r="A95" s="216" t="s">
        <v>388</v>
      </c>
      <c r="B95" s="217" t="s">
        <v>419</v>
      </c>
      <c r="C95" s="218" t="s">
        <v>420</v>
      </c>
      <c r="D95" s="219"/>
      <c r="E95" s="220" t="s">
        <v>1296</v>
      </c>
      <c r="F95" s="199" t="s">
        <v>421</v>
      </c>
      <c r="G95" s="432">
        <f>VLOOKUP(E95,CRP!$G$252:$L$518,5,FALSE) +VLOOKUP(E95,CRP!$G$252:$L$518,6,FALSE)</f>
        <v>0</v>
      </c>
      <c r="H95" s="433">
        <f t="shared" si="1"/>
        <v>0</v>
      </c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</row>
    <row r="96" spans="1:19" ht="22.5" x14ac:dyDescent="0.25">
      <c r="A96" s="216" t="s">
        <v>388</v>
      </c>
      <c r="B96" s="217" t="s">
        <v>419</v>
      </c>
      <c r="C96" s="218" t="s">
        <v>420</v>
      </c>
      <c r="D96" s="219"/>
      <c r="E96" s="220" t="s">
        <v>1297</v>
      </c>
      <c r="F96" s="199" t="s">
        <v>422</v>
      </c>
      <c r="G96" s="432">
        <f>VLOOKUP(E96,CRP!$G$252:$L$518,5,FALSE) +VLOOKUP(E96,CRP!$G$252:$L$518,6,FALSE)</f>
        <v>0</v>
      </c>
      <c r="H96" s="433">
        <f t="shared" si="1"/>
        <v>0</v>
      </c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</row>
    <row r="97" spans="1:19" ht="22.5" x14ac:dyDescent="0.25">
      <c r="A97" s="216" t="s">
        <v>388</v>
      </c>
      <c r="B97" s="217" t="s">
        <v>419</v>
      </c>
      <c r="C97" s="218" t="s">
        <v>420</v>
      </c>
      <c r="D97" s="219"/>
      <c r="E97" s="220" t="s">
        <v>1298</v>
      </c>
      <c r="F97" s="199" t="s">
        <v>423</v>
      </c>
      <c r="G97" s="432">
        <f>VLOOKUP(E97,CRP!$G$252:$L$518,5,FALSE) +VLOOKUP(E97,CRP!$G$252:$L$518,6,FALSE)</f>
        <v>0</v>
      </c>
      <c r="H97" s="433">
        <f t="shared" si="1"/>
        <v>0</v>
      </c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</row>
    <row r="98" spans="1:19" ht="22.5" x14ac:dyDescent="0.25">
      <c r="A98" s="216" t="s">
        <v>388</v>
      </c>
      <c r="B98" s="217" t="s">
        <v>419</v>
      </c>
      <c r="C98" s="218" t="s">
        <v>420</v>
      </c>
      <c r="D98" s="219"/>
      <c r="E98" s="220" t="s">
        <v>1299</v>
      </c>
      <c r="F98" s="199" t="s">
        <v>424</v>
      </c>
      <c r="G98" s="432">
        <f>VLOOKUP(E98,CRP!$G$252:$L$518,5,FALSE) +VLOOKUP(E98,CRP!$G$252:$L$518,6,FALSE)</f>
        <v>0</v>
      </c>
      <c r="H98" s="433">
        <f t="shared" si="1"/>
        <v>0</v>
      </c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</row>
    <row r="99" spans="1:19" ht="22.5" x14ac:dyDescent="0.25">
      <c r="A99" s="216" t="s">
        <v>388</v>
      </c>
      <c r="B99" s="217" t="s">
        <v>419</v>
      </c>
      <c r="C99" s="218" t="s">
        <v>420</v>
      </c>
      <c r="D99" s="219"/>
      <c r="E99" s="220" t="s">
        <v>1300</v>
      </c>
      <c r="F99" s="199" t="s">
        <v>425</v>
      </c>
      <c r="G99" s="432">
        <f>VLOOKUP(E99,CRP!$G$252:$L$518,5,FALSE) +VLOOKUP(E99,CRP!$G$252:$L$518,6,FALSE)</f>
        <v>0</v>
      </c>
      <c r="H99" s="433">
        <f t="shared" si="1"/>
        <v>0</v>
      </c>
      <c r="I99" s="434"/>
      <c r="J99" s="434"/>
      <c r="K99" s="434"/>
      <c r="L99" s="434"/>
      <c r="M99" s="434"/>
      <c r="N99" s="434"/>
      <c r="O99" s="434"/>
      <c r="P99" s="434"/>
      <c r="Q99" s="434"/>
      <c r="R99" s="434"/>
      <c r="S99" s="434"/>
    </row>
    <row r="100" spans="1:19" ht="22.5" x14ac:dyDescent="0.25">
      <c r="A100" s="216" t="s">
        <v>388</v>
      </c>
      <c r="B100" s="217" t="s">
        <v>419</v>
      </c>
      <c r="C100" s="218" t="s">
        <v>420</v>
      </c>
      <c r="D100" s="219"/>
      <c r="E100" s="220" t="s">
        <v>1301</v>
      </c>
      <c r="F100" s="199" t="s">
        <v>426</v>
      </c>
      <c r="G100" s="432">
        <f>VLOOKUP(E100,CRP!$G$252:$L$518,5,FALSE) +VLOOKUP(E100,CRP!$G$252:$L$518,6,FALSE)</f>
        <v>0</v>
      </c>
      <c r="H100" s="433">
        <f t="shared" si="1"/>
        <v>0</v>
      </c>
      <c r="I100" s="434"/>
      <c r="J100" s="434"/>
      <c r="K100" s="434"/>
      <c r="L100" s="434"/>
      <c r="M100" s="434"/>
      <c r="N100" s="434"/>
      <c r="O100" s="434"/>
      <c r="P100" s="434"/>
      <c r="Q100" s="434"/>
      <c r="R100" s="434"/>
      <c r="S100" s="434"/>
    </row>
    <row r="101" spans="1:19" ht="22.5" x14ac:dyDescent="0.25">
      <c r="A101" s="216" t="s">
        <v>388</v>
      </c>
      <c r="B101" s="217" t="s">
        <v>419</v>
      </c>
      <c r="C101" s="218" t="s">
        <v>420</v>
      </c>
      <c r="D101" s="219"/>
      <c r="E101" s="220" t="s">
        <v>1302</v>
      </c>
      <c r="F101" s="199" t="s">
        <v>427</v>
      </c>
      <c r="G101" s="432">
        <f>VLOOKUP(E101,CRP!$G$252:$L$518,5,FALSE) +VLOOKUP(E101,CRP!$G$252:$L$518,6,FALSE)</f>
        <v>0</v>
      </c>
      <c r="H101" s="433">
        <f t="shared" si="1"/>
        <v>0</v>
      </c>
      <c r="I101" s="434"/>
      <c r="J101" s="434"/>
      <c r="K101" s="434"/>
      <c r="L101" s="434"/>
      <c r="M101" s="434"/>
      <c r="N101" s="434"/>
      <c r="O101" s="434"/>
      <c r="P101" s="434"/>
      <c r="Q101" s="434"/>
      <c r="R101" s="434"/>
      <c r="S101" s="434"/>
    </row>
    <row r="102" spans="1:19" ht="22.5" x14ac:dyDescent="0.25">
      <c r="A102" s="216" t="s">
        <v>388</v>
      </c>
      <c r="B102" s="217" t="s">
        <v>419</v>
      </c>
      <c r="C102" s="218" t="s">
        <v>420</v>
      </c>
      <c r="D102" s="219"/>
      <c r="E102" s="220" t="s">
        <v>1303</v>
      </c>
      <c r="F102" s="199" t="s">
        <v>428</v>
      </c>
      <c r="G102" s="432">
        <f>VLOOKUP(E102,CRP!$G$252:$L$518,5,FALSE) +VLOOKUP(E102,CRP!$G$252:$L$518,6,FALSE)</f>
        <v>0</v>
      </c>
      <c r="H102" s="433">
        <f t="shared" si="1"/>
        <v>0</v>
      </c>
      <c r="I102" s="434"/>
      <c r="J102" s="434"/>
      <c r="K102" s="434"/>
      <c r="L102" s="434"/>
      <c r="M102" s="434"/>
      <c r="N102" s="434"/>
      <c r="O102" s="434"/>
      <c r="P102" s="434"/>
      <c r="Q102" s="434"/>
      <c r="R102" s="434"/>
      <c r="S102" s="434"/>
    </row>
    <row r="103" spans="1:19" ht="22.5" x14ac:dyDescent="0.25">
      <c r="A103" s="216" t="s">
        <v>388</v>
      </c>
      <c r="B103" s="217" t="s">
        <v>419</v>
      </c>
      <c r="C103" s="218" t="s">
        <v>420</v>
      </c>
      <c r="D103" s="219"/>
      <c r="E103" s="220" t="s">
        <v>1304</v>
      </c>
      <c r="F103" s="199" t="s">
        <v>429</v>
      </c>
      <c r="G103" s="432">
        <f>VLOOKUP(E103,CRP!$G$252:$L$518,5,FALSE) +VLOOKUP(E103,CRP!$G$252:$L$518,6,FALSE)</f>
        <v>0</v>
      </c>
      <c r="H103" s="433">
        <f t="shared" si="1"/>
        <v>0</v>
      </c>
      <c r="I103" s="434"/>
      <c r="J103" s="434"/>
      <c r="K103" s="434"/>
      <c r="L103" s="434"/>
      <c r="M103" s="434"/>
      <c r="N103" s="434"/>
      <c r="O103" s="434"/>
      <c r="P103" s="434"/>
      <c r="Q103" s="434"/>
      <c r="R103" s="434"/>
      <c r="S103" s="434"/>
    </row>
    <row r="104" spans="1:19" ht="22.5" x14ac:dyDescent="0.25">
      <c r="A104" s="216" t="s">
        <v>388</v>
      </c>
      <c r="B104" s="217" t="s">
        <v>419</v>
      </c>
      <c r="C104" s="218" t="s">
        <v>420</v>
      </c>
      <c r="D104" s="219"/>
      <c r="E104" s="220" t="s">
        <v>1305</v>
      </c>
      <c r="F104" s="199" t="s">
        <v>430</v>
      </c>
      <c r="G104" s="432">
        <f>VLOOKUP(E104,CRP!$G$252:$L$518,5,FALSE) +VLOOKUP(E104,CRP!$G$252:$L$518,6,FALSE)</f>
        <v>0</v>
      </c>
      <c r="H104" s="433">
        <f t="shared" si="1"/>
        <v>0</v>
      </c>
      <c r="I104" s="434"/>
      <c r="J104" s="434"/>
      <c r="K104" s="434"/>
      <c r="L104" s="434"/>
      <c r="M104" s="434"/>
      <c r="N104" s="434"/>
      <c r="O104" s="434"/>
      <c r="P104" s="434"/>
      <c r="Q104" s="434"/>
      <c r="R104" s="434"/>
      <c r="S104" s="434"/>
    </row>
    <row r="105" spans="1:19" ht="22.5" x14ac:dyDescent="0.25">
      <c r="A105" s="216" t="s">
        <v>388</v>
      </c>
      <c r="B105" s="217" t="s">
        <v>419</v>
      </c>
      <c r="C105" s="218" t="s">
        <v>420</v>
      </c>
      <c r="D105" s="219"/>
      <c r="E105" s="220" t="s">
        <v>1306</v>
      </c>
      <c r="F105" s="199" t="s">
        <v>431</v>
      </c>
      <c r="G105" s="432">
        <f>VLOOKUP(E105,CRP!$G$252:$L$518,5,FALSE) +VLOOKUP(E105,CRP!$G$252:$L$518,6,FALSE)</f>
        <v>0</v>
      </c>
      <c r="H105" s="433">
        <f t="shared" si="1"/>
        <v>0</v>
      </c>
      <c r="I105" s="434"/>
      <c r="J105" s="434"/>
      <c r="K105" s="434"/>
      <c r="L105" s="434"/>
      <c r="M105" s="434"/>
      <c r="N105" s="434"/>
      <c r="O105" s="434"/>
      <c r="P105" s="434"/>
      <c r="Q105" s="434"/>
      <c r="R105" s="434"/>
      <c r="S105" s="434"/>
    </row>
    <row r="106" spans="1:19" ht="33.75" x14ac:dyDescent="0.25">
      <c r="A106" s="216" t="s">
        <v>388</v>
      </c>
      <c r="B106" s="217" t="s">
        <v>432</v>
      </c>
      <c r="C106" s="218" t="s">
        <v>433</v>
      </c>
      <c r="D106" s="219"/>
      <c r="E106" s="220" t="s">
        <v>1307</v>
      </c>
      <c r="F106" s="199" t="s">
        <v>434</v>
      </c>
      <c r="G106" s="432">
        <f>VLOOKUP(E106,CRP!$G$252:$L$518,5,FALSE) +VLOOKUP(E106,CRP!$G$252:$L$518,6,FALSE)</f>
        <v>0</v>
      </c>
      <c r="H106" s="433">
        <f t="shared" si="1"/>
        <v>0</v>
      </c>
      <c r="I106" s="434"/>
      <c r="J106" s="434"/>
      <c r="K106" s="434"/>
      <c r="L106" s="434"/>
      <c r="M106" s="434"/>
      <c r="N106" s="434"/>
      <c r="O106" s="434"/>
      <c r="P106" s="434"/>
      <c r="Q106" s="434"/>
      <c r="R106" s="434"/>
      <c r="S106" s="434"/>
    </row>
    <row r="107" spans="1:19" ht="22.5" x14ac:dyDescent="0.25">
      <c r="A107" s="216" t="s">
        <v>388</v>
      </c>
      <c r="B107" s="217" t="s">
        <v>432</v>
      </c>
      <c r="C107" s="218" t="s">
        <v>433</v>
      </c>
      <c r="D107" s="219"/>
      <c r="E107" s="220" t="s">
        <v>1308</v>
      </c>
      <c r="F107" s="199" t="s">
        <v>435</v>
      </c>
      <c r="G107" s="432">
        <f>VLOOKUP(E107,CRP!$G$252:$L$518,5,FALSE) +VLOOKUP(E107,CRP!$G$252:$L$518,6,FALSE)</f>
        <v>0</v>
      </c>
      <c r="H107" s="433">
        <f t="shared" si="1"/>
        <v>0</v>
      </c>
      <c r="I107" s="434"/>
      <c r="J107" s="434"/>
      <c r="K107" s="434"/>
      <c r="L107" s="434"/>
      <c r="M107" s="434"/>
      <c r="N107" s="434"/>
      <c r="O107" s="434"/>
      <c r="P107" s="434"/>
      <c r="Q107" s="434"/>
      <c r="R107" s="434"/>
      <c r="S107" s="434"/>
    </row>
    <row r="108" spans="1:19" ht="22.5" x14ac:dyDescent="0.25">
      <c r="A108" s="216" t="s">
        <v>388</v>
      </c>
      <c r="B108" s="217" t="s">
        <v>432</v>
      </c>
      <c r="C108" s="218" t="s">
        <v>433</v>
      </c>
      <c r="D108" s="219"/>
      <c r="E108" s="220" t="s">
        <v>1309</v>
      </c>
      <c r="F108" s="199" t="s">
        <v>436</v>
      </c>
      <c r="G108" s="432">
        <f>VLOOKUP(E108,CRP!$G$252:$L$518,5,FALSE) +VLOOKUP(E108,CRP!$G$252:$L$518,6,FALSE)</f>
        <v>0</v>
      </c>
      <c r="H108" s="433">
        <f t="shared" si="1"/>
        <v>0</v>
      </c>
      <c r="I108" s="434"/>
      <c r="J108" s="434"/>
      <c r="K108" s="434"/>
      <c r="L108" s="434"/>
      <c r="M108" s="434"/>
      <c r="N108" s="434"/>
      <c r="O108" s="434"/>
      <c r="P108" s="434"/>
      <c r="Q108" s="434"/>
      <c r="R108" s="434"/>
      <c r="S108" s="434"/>
    </row>
    <row r="109" spans="1:19" ht="22.5" x14ac:dyDescent="0.25">
      <c r="A109" s="216" t="s">
        <v>388</v>
      </c>
      <c r="B109" s="217" t="s">
        <v>432</v>
      </c>
      <c r="C109" s="218" t="s">
        <v>433</v>
      </c>
      <c r="D109" s="219"/>
      <c r="E109" s="220" t="s">
        <v>1310</v>
      </c>
      <c r="F109" s="199" t="s">
        <v>437</v>
      </c>
      <c r="G109" s="432">
        <f>VLOOKUP(E109,CRP!$G$252:$L$518,5,FALSE) +VLOOKUP(E109,CRP!$G$252:$L$518,6,FALSE)</f>
        <v>0</v>
      </c>
      <c r="H109" s="433">
        <f t="shared" si="1"/>
        <v>0</v>
      </c>
      <c r="I109" s="434"/>
      <c r="J109" s="434"/>
      <c r="K109" s="434"/>
      <c r="L109" s="434"/>
      <c r="M109" s="434"/>
      <c r="N109" s="434"/>
      <c r="O109" s="434"/>
      <c r="P109" s="434"/>
      <c r="Q109" s="434"/>
      <c r="R109" s="434"/>
      <c r="S109" s="434"/>
    </row>
    <row r="110" spans="1:19" ht="22.5" x14ac:dyDescent="0.25">
      <c r="A110" s="216" t="s">
        <v>388</v>
      </c>
      <c r="B110" s="217" t="s">
        <v>432</v>
      </c>
      <c r="C110" s="218" t="s">
        <v>433</v>
      </c>
      <c r="D110" s="219"/>
      <c r="E110" s="220" t="s">
        <v>1311</v>
      </c>
      <c r="F110" s="199" t="s">
        <v>438</v>
      </c>
      <c r="G110" s="432">
        <f>VLOOKUP(E110,CRP!$G$252:$L$518,5,FALSE) +VLOOKUP(E110,CRP!$G$252:$L$518,6,FALSE)</f>
        <v>0</v>
      </c>
      <c r="H110" s="433">
        <f t="shared" si="1"/>
        <v>0</v>
      </c>
      <c r="I110" s="434"/>
      <c r="J110" s="434"/>
      <c r="K110" s="434"/>
      <c r="L110" s="434"/>
      <c r="M110" s="434"/>
      <c r="N110" s="434"/>
      <c r="O110" s="434"/>
      <c r="P110" s="434"/>
      <c r="Q110" s="434"/>
      <c r="R110" s="434"/>
      <c r="S110" s="434"/>
    </row>
    <row r="111" spans="1:19" ht="22.5" x14ac:dyDescent="0.25">
      <c r="A111" s="216" t="s">
        <v>388</v>
      </c>
      <c r="B111" s="217" t="s">
        <v>432</v>
      </c>
      <c r="C111" s="218" t="s">
        <v>433</v>
      </c>
      <c r="D111" s="219"/>
      <c r="E111" s="220" t="s">
        <v>1312</v>
      </c>
      <c r="F111" s="199" t="s">
        <v>439</v>
      </c>
      <c r="G111" s="432">
        <f>VLOOKUP(E111,CRP!$G$252:$L$518,5,FALSE) +VLOOKUP(E111,CRP!$G$252:$L$518,6,FALSE)</f>
        <v>0</v>
      </c>
      <c r="H111" s="433">
        <f t="shared" si="1"/>
        <v>0</v>
      </c>
      <c r="I111" s="434"/>
      <c r="J111" s="434"/>
      <c r="K111" s="434"/>
      <c r="L111" s="434"/>
      <c r="M111" s="434"/>
      <c r="N111" s="434"/>
      <c r="O111" s="434"/>
      <c r="P111" s="434"/>
      <c r="Q111" s="434"/>
      <c r="R111" s="434"/>
      <c r="S111" s="434"/>
    </row>
    <row r="112" spans="1:19" ht="22.5" x14ac:dyDescent="0.25">
      <c r="A112" s="216" t="s">
        <v>388</v>
      </c>
      <c r="B112" s="217" t="s">
        <v>432</v>
      </c>
      <c r="C112" s="218" t="s">
        <v>433</v>
      </c>
      <c r="D112" s="219"/>
      <c r="E112" s="220" t="s">
        <v>1313</v>
      </c>
      <c r="F112" s="199" t="s">
        <v>440</v>
      </c>
      <c r="G112" s="432">
        <f>VLOOKUP(E112,CRP!$G$252:$L$518,5,FALSE) +VLOOKUP(E112,CRP!$G$252:$L$518,6,FALSE)</f>
        <v>0</v>
      </c>
      <c r="H112" s="433">
        <f t="shared" si="1"/>
        <v>0</v>
      </c>
      <c r="I112" s="434"/>
      <c r="J112" s="434"/>
      <c r="K112" s="434"/>
      <c r="L112" s="434"/>
      <c r="M112" s="434"/>
      <c r="N112" s="434"/>
      <c r="O112" s="434"/>
      <c r="P112" s="434"/>
      <c r="Q112" s="434"/>
      <c r="R112" s="434"/>
      <c r="S112" s="434"/>
    </row>
    <row r="113" spans="1:19" ht="22.5" x14ac:dyDescent="0.25">
      <c r="A113" s="216" t="s">
        <v>388</v>
      </c>
      <c r="B113" s="217" t="s">
        <v>432</v>
      </c>
      <c r="C113" s="218" t="s">
        <v>433</v>
      </c>
      <c r="D113" s="219"/>
      <c r="E113" s="220" t="s">
        <v>1314</v>
      </c>
      <c r="F113" s="199" t="s">
        <v>441</v>
      </c>
      <c r="G113" s="432">
        <f>VLOOKUP(E113,CRP!$G$252:$L$518,5,FALSE) +VLOOKUP(E113,CRP!$G$252:$L$518,6,FALSE)</f>
        <v>0</v>
      </c>
      <c r="H113" s="433">
        <f t="shared" si="1"/>
        <v>0</v>
      </c>
      <c r="I113" s="434"/>
      <c r="J113" s="434"/>
      <c r="K113" s="434"/>
      <c r="L113" s="434"/>
      <c r="M113" s="434"/>
      <c r="N113" s="434"/>
      <c r="O113" s="434"/>
      <c r="P113" s="434"/>
      <c r="Q113" s="434"/>
      <c r="R113" s="434"/>
      <c r="S113" s="434"/>
    </row>
    <row r="114" spans="1:19" ht="22.5" x14ac:dyDescent="0.25">
      <c r="A114" s="216" t="s">
        <v>388</v>
      </c>
      <c r="B114" s="217" t="s">
        <v>432</v>
      </c>
      <c r="C114" s="218" t="s">
        <v>433</v>
      </c>
      <c r="D114" s="219" t="s">
        <v>39</v>
      </c>
      <c r="E114" s="220" t="s">
        <v>1315</v>
      </c>
      <c r="F114" s="199" t="s">
        <v>442</v>
      </c>
      <c r="G114" s="432">
        <f>VLOOKUP(E114,CRP!$G$252:$L$518,5,FALSE) +VLOOKUP(E114,CRP!$G$252:$L$518,6,FALSE)</f>
        <v>0</v>
      </c>
      <c r="H114" s="433">
        <f t="shared" si="1"/>
        <v>0</v>
      </c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</row>
    <row r="115" spans="1:19" ht="22.5" x14ac:dyDescent="0.25">
      <c r="A115" s="216" t="s">
        <v>388</v>
      </c>
      <c r="B115" s="217" t="s">
        <v>432</v>
      </c>
      <c r="C115" s="218" t="s">
        <v>433</v>
      </c>
      <c r="D115" s="219" t="s">
        <v>39</v>
      </c>
      <c r="E115" s="220" t="s">
        <v>1316</v>
      </c>
      <c r="F115" s="199" t="s">
        <v>443</v>
      </c>
      <c r="G115" s="432">
        <f>VLOOKUP(E115,CRP!$G$252:$L$518,5,FALSE) +VLOOKUP(E115,CRP!$G$252:$L$518,6,FALSE)</f>
        <v>0</v>
      </c>
      <c r="H115" s="433">
        <f t="shared" si="1"/>
        <v>0</v>
      </c>
      <c r="I115" s="434"/>
      <c r="J115" s="434"/>
      <c r="K115" s="434"/>
      <c r="L115" s="434"/>
      <c r="M115" s="434"/>
      <c r="N115" s="434"/>
      <c r="O115" s="434"/>
      <c r="P115" s="434"/>
      <c r="Q115" s="434"/>
      <c r="R115" s="434"/>
      <c r="S115" s="434"/>
    </row>
    <row r="116" spans="1:19" ht="22.5" x14ac:dyDescent="0.25">
      <c r="A116" s="216" t="s">
        <v>388</v>
      </c>
      <c r="B116" s="217" t="s">
        <v>432</v>
      </c>
      <c r="C116" s="218" t="s">
        <v>433</v>
      </c>
      <c r="D116" s="219"/>
      <c r="E116" s="220" t="s">
        <v>1317</v>
      </c>
      <c r="F116" s="199" t="s">
        <v>444</v>
      </c>
      <c r="G116" s="432">
        <f>VLOOKUP(E116,CRP!$G$252:$L$518,5,FALSE) +VLOOKUP(E116,CRP!$G$252:$L$518,6,FALSE)</f>
        <v>0</v>
      </c>
      <c r="H116" s="433">
        <f t="shared" si="1"/>
        <v>0</v>
      </c>
      <c r="I116" s="434"/>
      <c r="J116" s="434"/>
      <c r="K116" s="434"/>
      <c r="L116" s="434"/>
      <c r="M116" s="434"/>
      <c r="N116" s="434"/>
      <c r="O116" s="434"/>
      <c r="P116" s="434"/>
      <c r="Q116" s="434"/>
      <c r="R116" s="434"/>
      <c r="S116" s="434"/>
    </row>
    <row r="117" spans="1:19" ht="15" x14ac:dyDescent="0.25">
      <c r="A117" s="216" t="s">
        <v>388</v>
      </c>
      <c r="B117" s="217" t="s">
        <v>445</v>
      </c>
      <c r="C117" s="218" t="s">
        <v>446</v>
      </c>
      <c r="D117" s="219"/>
      <c r="E117" s="220" t="s">
        <v>1318</v>
      </c>
      <c r="F117" s="199" t="s">
        <v>447</v>
      </c>
      <c r="G117" s="432">
        <f>VLOOKUP(E117,CRP!$G$252:$L$518,5,FALSE) +VLOOKUP(E117,CRP!$G$252:$L$518,6,FALSE)</f>
        <v>0</v>
      </c>
      <c r="H117" s="433">
        <f t="shared" si="1"/>
        <v>0</v>
      </c>
      <c r="I117" s="434"/>
      <c r="J117" s="434"/>
      <c r="K117" s="434"/>
      <c r="L117" s="434"/>
      <c r="M117" s="434"/>
      <c r="N117" s="434"/>
      <c r="O117" s="434"/>
      <c r="P117" s="434"/>
      <c r="Q117" s="434"/>
      <c r="R117" s="434"/>
      <c r="S117" s="434"/>
    </row>
    <row r="118" spans="1:19" ht="15" x14ac:dyDescent="0.25">
      <c r="A118" s="216" t="s">
        <v>388</v>
      </c>
      <c r="B118" s="217" t="s">
        <v>445</v>
      </c>
      <c r="C118" s="218" t="s">
        <v>446</v>
      </c>
      <c r="D118" s="219"/>
      <c r="E118" s="220" t="s">
        <v>1319</v>
      </c>
      <c r="F118" s="199" t="s">
        <v>448</v>
      </c>
      <c r="G118" s="432">
        <f>VLOOKUP(E118,CRP!$G$252:$L$518,5,FALSE) +VLOOKUP(E118,CRP!$G$252:$L$518,6,FALSE)</f>
        <v>0</v>
      </c>
      <c r="H118" s="433">
        <f t="shared" si="1"/>
        <v>0</v>
      </c>
      <c r="I118" s="434"/>
      <c r="J118" s="434"/>
      <c r="K118" s="434"/>
      <c r="L118" s="434"/>
      <c r="M118" s="434"/>
      <c r="N118" s="434"/>
      <c r="O118" s="434"/>
      <c r="P118" s="434"/>
      <c r="Q118" s="434"/>
      <c r="R118" s="434"/>
      <c r="S118" s="434"/>
    </row>
    <row r="119" spans="1:19" ht="15" x14ac:dyDescent="0.25">
      <c r="A119" s="216" t="s">
        <v>388</v>
      </c>
      <c r="B119" s="217" t="s">
        <v>445</v>
      </c>
      <c r="C119" s="218" t="s">
        <v>446</v>
      </c>
      <c r="D119" s="219" t="s">
        <v>39</v>
      </c>
      <c r="E119" s="220" t="s">
        <v>1320</v>
      </c>
      <c r="F119" s="199" t="s">
        <v>449</v>
      </c>
      <c r="G119" s="432">
        <f>VLOOKUP(E119,CRP!$G$252:$L$518,5,FALSE) +VLOOKUP(E119,CRP!$G$252:$L$518,6,FALSE)</f>
        <v>0</v>
      </c>
      <c r="H119" s="433">
        <f t="shared" si="1"/>
        <v>0</v>
      </c>
      <c r="I119" s="434"/>
      <c r="J119" s="434"/>
      <c r="K119" s="434"/>
      <c r="L119" s="434"/>
      <c r="M119" s="434"/>
      <c r="N119" s="434"/>
      <c r="O119" s="434"/>
      <c r="P119" s="434"/>
      <c r="Q119" s="434"/>
      <c r="R119" s="434"/>
      <c r="S119" s="434"/>
    </row>
    <row r="120" spans="1:19" ht="15" x14ac:dyDescent="0.25">
      <c r="A120" s="216" t="s">
        <v>388</v>
      </c>
      <c r="B120" s="217" t="s">
        <v>445</v>
      </c>
      <c r="C120" s="218" t="s">
        <v>446</v>
      </c>
      <c r="D120" s="219"/>
      <c r="E120" s="220" t="s">
        <v>1321</v>
      </c>
      <c r="F120" s="199" t="s">
        <v>450</v>
      </c>
      <c r="G120" s="432">
        <f>VLOOKUP(E120,CRP!$G$252:$L$518,5,FALSE) +VLOOKUP(E120,CRP!$G$252:$L$518,6,FALSE)</f>
        <v>0</v>
      </c>
      <c r="H120" s="433">
        <f t="shared" si="1"/>
        <v>0</v>
      </c>
      <c r="I120" s="434"/>
      <c r="J120" s="434"/>
      <c r="K120" s="434"/>
      <c r="L120" s="434"/>
      <c r="M120" s="434"/>
      <c r="N120" s="434"/>
      <c r="O120" s="434"/>
      <c r="P120" s="434"/>
      <c r="Q120" s="434"/>
      <c r="R120" s="434"/>
      <c r="S120" s="434"/>
    </row>
    <row r="121" spans="1:19" ht="15" x14ac:dyDescent="0.25">
      <c r="A121" s="216" t="s">
        <v>388</v>
      </c>
      <c r="B121" s="217" t="s">
        <v>445</v>
      </c>
      <c r="C121" s="218" t="s">
        <v>446</v>
      </c>
      <c r="D121" s="219"/>
      <c r="E121" s="220" t="s">
        <v>1322</v>
      </c>
      <c r="F121" s="199" t="s">
        <v>451</v>
      </c>
      <c r="G121" s="432">
        <f>VLOOKUP(E121,CRP!$G$252:$L$518,5,FALSE) +VLOOKUP(E121,CRP!$G$252:$L$518,6,FALSE)</f>
        <v>0</v>
      </c>
      <c r="H121" s="433">
        <f t="shared" si="1"/>
        <v>0</v>
      </c>
      <c r="I121" s="434"/>
      <c r="J121" s="434"/>
      <c r="K121" s="434"/>
      <c r="L121" s="434"/>
      <c r="M121" s="434"/>
      <c r="N121" s="434"/>
      <c r="O121" s="434"/>
      <c r="P121" s="434"/>
      <c r="Q121" s="434"/>
      <c r="R121" s="434"/>
      <c r="S121" s="434"/>
    </row>
    <row r="122" spans="1:19" ht="15" x14ac:dyDescent="0.25">
      <c r="A122" s="216" t="s">
        <v>388</v>
      </c>
      <c r="B122" s="217" t="s">
        <v>445</v>
      </c>
      <c r="C122" s="218" t="s">
        <v>446</v>
      </c>
      <c r="D122" s="219"/>
      <c r="E122" s="220" t="s">
        <v>1323</v>
      </c>
      <c r="F122" s="199" t="s">
        <v>452</v>
      </c>
      <c r="G122" s="432">
        <f>VLOOKUP(E122,CRP!$G$252:$L$518,5,FALSE) +VLOOKUP(E122,CRP!$G$252:$L$518,6,FALSE)</f>
        <v>0</v>
      </c>
      <c r="H122" s="433">
        <f t="shared" si="1"/>
        <v>0</v>
      </c>
      <c r="I122" s="434"/>
      <c r="J122" s="434"/>
      <c r="K122" s="434"/>
      <c r="L122" s="434"/>
      <c r="M122" s="434"/>
      <c r="N122" s="434"/>
      <c r="O122" s="434"/>
      <c r="P122" s="434"/>
      <c r="Q122" s="434"/>
      <c r="R122" s="434"/>
      <c r="S122" s="434"/>
    </row>
    <row r="123" spans="1:19" ht="22.5" x14ac:dyDescent="0.25">
      <c r="A123" s="216" t="s">
        <v>388</v>
      </c>
      <c r="B123" s="217" t="s">
        <v>445</v>
      </c>
      <c r="C123" s="218" t="s">
        <v>446</v>
      </c>
      <c r="D123" s="219"/>
      <c r="E123" s="220" t="s">
        <v>1324</v>
      </c>
      <c r="F123" s="199" t="s">
        <v>453</v>
      </c>
      <c r="G123" s="432">
        <f>VLOOKUP(E123,CRP!$G$252:$L$518,5,FALSE) +VLOOKUP(E123,CRP!$G$252:$L$518,6,FALSE)</f>
        <v>0</v>
      </c>
      <c r="H123" s="433">
        <f t="shared" si="1"/>
        <v>0</v>
      </c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</row>
    <row r="124" spans="1:19" ht="15" x14ac:dyDescent="0.25">
      <c r="A124" s="216" t="s">
        <v>388</v>
      </c>
      <c r="B124" s="217" t="s">
        <v>445</v>
      </c>
      <c r="C124" s="218" t="s">
        <v>446</v>
      </c>
      <c r="D124" s="219"/>
      <c r="E124" s="220" t="s">
        <v>1325</v>
      </c>
      <c r="F124" s="199" t="s">
        <v>454</v>
      </c>
      <c r="G124" s="432">
        <f>VLOOKUP(E124,CRP!$G$252:$L$518,5,FALSE) +VLOOKUP(E124,CRP!$G$252:$L$518,6,FALSE)</f>
        <v>0</v>
      </c>
      <c r="H124" s="433">
        <f t="shared" si="1"/>
        <v>0</v>
      </c>
      <c r="I124" s="434"/>
      <c r="J124" s="434"/>
      <c r="K124" s="434"/>
      <c r="L124" s="434"/>
      <c r="M124" s="434"/>
      <c r="N124" s="434"/>
      <c r="O124" s="434"/>
      <c r="P124" s="434"/>
      <c r="Q124" s="434"/>
      <c r="R124" s="434"/>
      <c r="S124" s="434"/>
    </row>
    <row r="125" spans="1:19" ht="22.5" x14ac:dyDescent="0.25">
      <c r="A125" s="216" t="s">
        <v>388</v>
      </c>
      <c r="B125" s="217" t="s">
        <v>455</v>
      </c>
      <c r="C125" s="218" t="s">
        <v>456</v>
      </c>
      <c r="D125" s="219"/>
      <c r="E125" s="220" t="s">
        <v>1326</v>
      </c>
      <c r="F125" s="199" t="s">
        <v>457</v>
      </c>
      <c r="G125" s="432">
        <f>VLOOKUP(E125,CRP!$G$252:$L$518,5,FALSE) +VLOOKUP(E125,CRP!$G$252:$L$518,6,FALSE)</f>
        <v>0</v>
      </c>
      <c r="H125" s="433">
        <f t="shared" si="1"/>
        <v>0</v>
      </c>
      <c r="I125" s="434"/>
      <c r="J125" s="434"/>
      <c r="K125" s="434"/>
      <c r="L125" s="434"/>
      <c r="M125" s="434"/>
      <c r="N125" s="434"/>
      <c r="O125" s="434"/>
      <c r="P125" s="434"/>
      <c r="Q125" s="434"/>
      <c r="R125" s="434"/>
      <c r="S125" s="434"/>
    </row>
    <row r="126" spans="1:19" ht="22.5" x14ac:dyDescent="0.25">
      <c r="A126" s="216" t="s">
        <v>388</v>
      </c>
      <c r="B126" s="217" t="s">
        <v>455</v>
      </c>
      <c r="C126" s="218" t="s">
        <v>456</v>
      </c>
      <c r="D126" s="219"/>
      <c r="E126" s="220" t="s">
        <v>532</v>
      </c>
      <c r="F126" s="199" t="s">
        <v>533</v>
      </c>
      <c r="G126" s="432">
        <f>VLOOKUP(E126,CRP!$G$252:$L$518,5,FALSE) +VLOOKUP(E126,CRP!$G$252:$L$518,6,FALSE)</f>
        <v>0</v>
      </c>
      <c r="H126" s="433">
        <f t="shared" si="1"/>
        <v>0</v>
      </c>
      <c r="I126" s="434"/>
      <c r="J126" s="434"/>
      <c r="K126" s="434"/>
      <c r="L126" s="434"/>
      <c r="M126" s="434"/>
      <c r="N126" s="434"/>
      <c r="O126" s="434"/>
      <c r="P126" s="434"/>
      <c r="Q126" s="434"/>
      <c r="R126" s="434"/>
      <c r="S126" s="434"/>
    </row>
    <row r="127" spans="1:19" ht="22.5" x14ac:dyDescent="0.25">
      <c r="A127" s="216" t="s">
        <v>388</v>
      </c>
      <c r="B127" s="217" t="s">
        <v>455</v>
      </c>
      <c r="C127" s="218" t="s">
        <v>456</v>
      </c>
      <c r="D127" s="219"/>
      <c r="E127" s="220" t="s">
        <v>1327</v>
      </c>
      <c r="F127" s="199" t="s">
        <v>458</v>
      </c>
      <c r="G127" s="432">
        <f>VLOOKUP(E127,CRP!$G$252:$L$518,5,FALSE) +VLOOKUP(E127,CRP!$G$252:$L$518,6,FALSE)</f>
        <v>0</v>
      </c>
      <c r="H127" s="433">
        <f t="shared" si="1"/>
        <v>0</v>
      </c>
      <c r="I127" s="434"/>
      <c r="J127" s="434"/>
      <c r="K127" s="434"/>
      <c r="L127" s="434"/>
      <c r="M127" s="434"/>
      <c r="N127" s="434"/>
      <c r="O127" s="434"/>
      <c r="P127" s="434"/>
      <c r="Q127" s="434"/>
      <c r="R127" s="434"/>
      <c r="S127" s="434"/>
    </row>
    <row r="128" spans="1:19" ht="22.5" x14ac:dyDescent="0.25">
      <c r="A128" s="216" t="s">
        <v>388</v>
      </c>
      <c r="B128" s="217" t="s">
        <v>455</v>
      </c>
      <c r="C128" s="218" t="s">
        <v>456</v>
      </c>
      <c r="D128" s="219"/>
      <c r="E128" s="220" t="s">
        <v>1328</v>
      </c>
      <c r="F128" s="199" t="s">
        <v>459</v>
      </c>
      <c r="G128" s="432">
        <f>VLOOKUP(E128,CRP!$G$252:$L$518,5,FALSE) +VLOOKUP(E128,CRP!$G$252:$L$518,6,FALSE)</f>
        <v>0</v>
      </c>
      <c r="H128" s="433">
        <f t="shared" si="1"/>
        <v>0</v>
      </c>
      <c r="I128" s="434"/>
      <c r="J128" s="434"/>
      <c r="K128" s="434"/>
      <c r="L128" s="434"/>
      <c r="M128" s="434"/>
      <c r="N128" s="434"/>
      <c r="O128" s="434"/>
      <c r="P128" s="434"/>
      <c r="Q128" s="434"/>
      <c r="R128" s="434"/>
      <c r="S128" s="434"/>
    </row>
    <row r="129" spans="1:19" ht="22.5" x14ac:dyDescent="0.25">
      <c r="A129" s="216" t="s">
        <v>388</v>
      </c>
      <c r="B129" s="217" t="s">
        <v>455</v>
      </c>
      <c r="C129" s="218" t="s">
        <v>456</v>
      </c>
      <c r="D129" s="219"/>
      <c r="E129" s="220" t="s">
        <v>1329</v>
      </c>
      <c r="F129" s="199" t="s">
        <v>460</v>
      </c>
      <c r="G129" s="432">
        <f>VLOOKUP(E129,CRP!$G$252:$L$518,5,FALSE) +VLOOKUP(E129,CRP!$G$252:$L$518,6,FALSE)</f>
        <v>0</v>
      </c>
      <c r="H129" s="433">
        <f t="shared" si="1"/>
        <v>0</v>
      </c>
      <c r="I129" s="434"/>
      <c r="J129" s="434"/>
      <c r="K129" s="434"/>
      <c r="L129" s="434"/>
      <c r="M129" s="434"/>
      <c r="N129" s="434"/>
      <c r="O129" s="434"/>
      <c r="P129" s="434"/>
      <c r="Q129" s="434"/>
      <c r="R129" s="434"/>
      <c r="S129" s="434"/>
    </row>
    <row r="130" spans="1:19" ht="22.5" x14ac:dyDescent="0.25">
      <c r="A130" s="216" t="s">
        <v>388</v>
      </c>
      <c r="B130" s="217" t="s">
        <v>455</v>
      </c>
      <c r="C130" s="218" t="s">
        <v>456</v>
      </c>
      <c r="D130" s="219"/>
      <c r="E130" s="220" t="s">
        <v>1330</v>
      </c>
      <c r="F130" s="199" t="s">
        <v>461</v>
      </c>
      <c r="G130" s="432">
        <f>VLOOKUP(E130,CRP!$G$252:$L$518,5,FALSE) +VLOOKUP(E130,CRP!$G$252:$L$518,6,FALSE)</f>
        <v>0</v>
      </c>
      <c r="H130" s="433">
        <f t="shared" si="1"/>
        <v>0</v>
      </c>
      <c r="I130" s="434"/>
      <c r="J130" s="434"/>
      <c r="K130" s="434"/>
      <c r="L130" s="434"/>
      <c r="M130" s="434"/>
      <c r="N130" s="434"/>
      <c r="O130" s="434"/>
      <c r="P130" s="434"/>
      <c r="Q130" s="434"/>
      <c r="R130" s="434"/>
      <c r="S130" s="434"/>
    </row>
    <row r="131" spans="1:19" ht="33.75" x14ac:dyDescent="0.25">
      <c r="A131" s="216" t="s">
        <v>388</v>
      </c>
      <c r="B131" s="217" t="s">
        <v>462</v>
      </c>
      <c r="C131" s="218" t="s">
        <v>463</v>
      </c>
      <c r="D131" s="219"/>
      <c r="E131" s="220" t="s">
        <v>1331</v>
      </c>
      <c r="F131" s="199" t="s">
        <v>464</v>
      </c>
      <c r="G131" s="432">
        <f>VLOOKUP(E131,CRP!$G$252:$L$518,5,FALSE) +VLOOKUP(E131,CRP!$G$252:$L$518,6,FALSE)</f>
        <v>0</v>
      </c>
      <c r="H131" s="433">
        <f t="shared" si="1"/>
        <v>0</v>
      </c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434"/>
    </row>
    <row r="132" spans="1:19" ht="33.75" x14ac:dyDescent="0.25">
      <c r="A132" s="216" t="s">
        <v>388</v>
      </c>
      <c r="B132" s="217" t="s">
        <v>462</v>
      </c>
      <c r="C132" s="218" t="s">
        <v>463</v>
      </c>
      <c r="D132" s="219"/>
      <c r="E132" s="220" t="s">
        <v>1332</v>
      </c>
      <c r="F132" s="199" t="s">
        <v>465</v>
      </c>
      <c r="G132" s="432">
        <f>VLOOKUP(E132,CRP!$G$252:$L$518,5,FALSE) +VLOOKUP(E132,CRP!$G$252:$L$518,6,FALSE)</f>
        <v>0</v>
      </c>
      <c r="H132" s="433">
        <f t="shared" si="1"/>
        <v>0</v>
      </c>
      <c r="I132" s="434"/>
      <c r="J132" s="434"/>
      <c r="K132" s="434"/>
      <c r="L132" s="434"/>
      <c r="M132" s="434"/>
      <c r="N132" s="434"/>
      <c r="O132" s="434"/>
      <c r="P132" s="434"/>
      <c r="Q132" s="434"/>
      <c r="R132" s="434"/>
      <c r="S132" s="434"/>
    </row>
    <row r="133" spans="1:19" ht="33.75" x14ac:dyDescent="0.25">
      <c r="A133" s="216" t="s">
        <v>388</v>
      </c>
      <c r="B133" s="217" t="s">
        <v>462</v>
      </c>
      <c r="C133" s="218" t="s">
        <v>463</v>
      </c>
      <c r="D133" s="219" t="s">
        <v>39</v>
      </c>
      <c r="E133" s="220" t="s">
        <v>1333</v>
      </c>
      <c r="F133" s="199" t="s">
        <v>466</v>
      </c>
      <c r="G133" s="432">
        <f>VLOOKUP(E133,CRP!$G$252:$L$518,5,FALSE) +VLOOKUP(E133,CRP!$G$252:$L$518,6,FALSE)</f>
        <v>0</v>
      </c>
      <c r="H133" s="433">
        <f t="shared" si="1"/>
        <v>0</v>
      </c>
      <c r="I133" s="434"/>
      <c r="J133" s="434"/>
      <c r="K133" s="434"/>
      <c r="L133" s="434"/>
      <c r="M133" s="434"/>
      <c r="N133" s="434"/>
      <c r="O133" s="434"/>
      <c r="P133" s="434"/>
      <c r="Q133" s="434"/>
      <c r="R133" s="434"/>
      <c r="S133" s="434"/>
    </row>
    <row r="134" spans="1:19" ht="33.75" x14ac:dyDescent="0.25">
      <c r="A134" s="216" t="s">
        <v>388</v>
      </c>
      <c r="B134" s="217" t="s">
        <v>462</v>
      </c>
      <c r="C134" s="218" t="s">
        <v>463</v>
      </c>
      <c r="D134" s="219"/>
      <c r="E134" s="220" t="s">
        <v>1334</v>
      </c>
      <c r="F134" s="199" t="s">
        <v>467</v>
      </c>
      <c r="G134" s="432">
        <f>VLOOKUP(E134,CRP!$G$252:$L$518,5,FALSE) +VLOOKUP(E134,CRP!$G$252:$L$518,6,FALSE)</f>
        <v>0</v>
      </c>
      <c r="H134" s="433">
        <f t="shared" si="1"/>
        <v>0</v>
      </c>
      <c r="I134" s="434"/>
      <c r="J134" s="434"/>
      <c r="K134" s="434"/>
      <c r="L134" s="434"/>
      <c r="M134" s="434"/>
      <c r="N134" s="434"/>
      <c r="O134" s="434"/>
      <c r="P134" s="434"/>
      <c r="Q134" s="434"/>
      <c r="R134" s="434"/>
      <c r="S134" s="434"/>
    </row>
    <row r="135" spans="1:19" ht="33.75" x14ac:dyDescent="0.25">
      <c r="A135" s="216" t="s">
        <v>388</v>
      </c>
      <c r="B135" s="217" t="s">
        <v>462</v>
      </c>
      <c r="C135" s="218" t="s">
        <v>463</v>
      </c>
      <c r="D135" s="219"/>
      <c r="E135" s="220" t="s">
        <v>1335</v>
      </c>
      <c r="F135" s="199" t="s">
        <v>468</v>
      </c>
      <c r="G135" s="432">
        <f>VLOOKUP(E135,CRP!$G$252:$L$518,5,FALSE) +VLOOKUP(E135,CRP!$G$252:$L$518,6,FALSE)</f>
        <v>0</v>
      </c>
      <c r="H135" s="433">
        <f t="shared" si="1"/>
        <v>0</v>
      </c>
      <c r="I135" s="434"/>
      <c r="J135" s="434"/>
      <c r="K135" s="434"/>
      <c r="L135" s="434"/>
      <c r="M135" s="434"/>
      <c r="N135" s="434"/>
      <c r="O135" s="434"/>
      <c r="P135" s="434"/>
      <c r="Q135" s="434"/>
      <c r="R135" s="434"/>
      <c r="S135" s="434"/>
    </row>
    <row r="136" spans="1:19" ht="33.75" x14ac:dyDescent="0.25">
      <c r="A136" s="216" t="s">
        <v>388</v>
      </c>
      <c r="B136" s="217" t="s">
        <v>462</v>
      </c>
      <c r="C136" s="218" t="s">
        <v>463</v>
      </c>
      <c r="D136" s="219"/>
      <c r="E136" s="220" t="s">
        <v>1336</v>
      </c>
      <c r="F136" s="199" t="s">
        <v>469</v>
      </c>
      <c r="G136" s="432">
        <f>VLOOKUP(E136,CRP!$G$252:$L$518,5,FALSE) +VLOOKUP(E136,CRP!$G$252:$L$518,6,FALSE)</f>
        <v>0</v>
      </c>
      <c r="H136" s="433">
        <f t="shared" ref="H136:H199" si="2">G136-SUM(I136:S136)</f>
        <v>0</v>
      </c>
      <c r="I136" s="434"/>
      <c r="J136" s="434"/>
      <c r="K136" s="434"/>
      <c r="L136" s="434"/>
      <c r="M136" s="434"/>
      <c r="N136" s="434"/>
      <c r="O136" s="434"/>
      <c r="P136" s="434"/>
      <c r="Q136" s="434"/>
      <c r="R136" s="434"/>
      <c r="S136" s="434"/>
    </row>
    <row r="137" spans="1:19" ht="33.75" x14ac:dyDescent="0.25">
      <c r="A137" s="216" t="s">
        <v>388</v>
      </c>
      <c r="B137" s="217" t="s">
        <v>462</v>
      </c>
      <c r="C137" s="218" t="s">
        <v>463</v>
      </c>
      <c r="D137" s="219"/>
      <c r="E137" s="220" t="s">
        <v>1337</v>
      </c>
      <c r="F137" s="199" t="s">
        <v>470</v>
      </c>
      <c r="G137" s="432">
        <f>VLOOKUP(E137,CRP!$G$252:$L$518,5,FALSE) +VLOOKUP(E137,CRP!$G$252:$L$518,6,FALSE)</f>
        <v>0</v>
      </c>
      <c r="H137" s="433">
        <f t="shared" si="2"/>
        <v>0</v>
      </c>
      <c r="I137" s="434"/>
      <c r="J137" s="434"/>
      <c r="K137" s="434"/>
      <c r="L137" s="434"/>
      <c r="M137" s="434"/>
      <c r="N137" s="434"/>
      <c r="O137" s="434"/>
      <c r="P137" s="434"/>
      <c r="Q137" s="434"/>
      <c r="R137" s="434"/>
      <c r="S137" s="434"/>
    </row>
    <row r="138" spans="1:19" ht="33.75" x14ac:dyDescent="0.25">
      <c r="A138" s="216" t="s">
        <v>388</v>
      </c>
      <c r="B138" s="217" t="s">
        <v>462</v>
      </c>
      <c r="C138" s="218" t="s">
        <v>463</v>
      </c>
      <c r="D138" s="219"/>
      <c r="E138" s="220" t="s">
        <v>1338</v>
      </c>
      <c r="F138" s="199" t="s">
        <v>471</v>
      </c>
      <c r="G138" s="432">
        <f>VLOOKUP(E138,CRP!$G$252:$L$518,5,FALSE) +VLOOKUP(E138,CRP!$G$252:$L$518,6,FALSE)</f>
        <v>0</v>
      </c>
      <c r="H138" s="433">
        <f t="shared" si="2"/>
        <v>0</v>
      </c>
      <c r="I138" s="434"/>
      <c r="J138" s="434"/>
      <c r="K138" s="434"/>
      <c r="L138" s="434"/>
      <c r="M138" s="434"/>
      <c r="N138" s="434"/>
      <c r="O138" s="434"/>
      <c r="P138" s="434"/>
      <c r="Q138" s="434"/>
      <c r="R138" s="434"/>
      <c r="S138" s="434"/>
    </row>
    <row r="139" spans="1:19" ht="33.75" x14ac:dyDescent="0.25">
      <c r="A139" s="216" t="s">
        <v>388</v>
      </c>
      <c r="B139" s="217" t="s">
        <v>462</v>
      </c>
      <c r="C139" s="218" t="s">
        <v>463</v>
      </c>
      <c r="D139" s="219"/>
      <c r="E139" s="220" t="s">
        <v>1339</v>
      </c>
      <c r="F139" s="199" t="s">
        <v>472</v>
      </c>
      <c r="G139" s="432">
        <f>VLOOKUP(E139,CRP!$G$252:$L$518,5,FALSE) +VLOOKUP(E139,CRP!$G$252:$L$518,6,FALSE)</f>
        <v>0</v>
      </c>
      <c r="H139" s="433">
        <f t="shared" si="2"/>
        <v>0</v>
      </c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4"/>
    </row>
    <row r="140" spans="1:19" ht="33.75" x14ac:dyDescent="0.25">
      <c r="A140" s="216" t="s">
        <v>388</v>
      </c>
      <c r="B140" s="217" t="s">
        <v>462</v>
      </c>
      <c r="C140" s="218" t="s">
        <v>463</v>
      </c>
      <c r="D140" s="219"/>
      <c r="E140" s="220" t="s">
        <v>1340</v>
      </c>
      <c r="F140" s="199" t="s">
        <v>473</v>
      </c>
      <c r="G140" s="432">
        <f>VLOOKUP(E140,CRP!$G$252:$L$518,5,FALSE) +VLOOKUP(E140,CRP!$G$252:$L$518,6,FALSE)</f>
        <v>0</v>
      </c>
      <c r="H140" s="433">
        <f t="shared" si="2"/>
        <v>0</v>
      </c>
      <c r="I140" s="434"/>
      <c r="J140" s="434"/>
      <c r="K140" s="434"/>
      <c r="L140" s="434"/>
      <c r="M140" s="434"/>
      <c r="N140" s="434"/>
      <c r="O140" s="434"/>
      <c r="P140" s="434"/>
      <c r="Q140" s="434"/>
      <c r="R140" s="434"/>
      <c r="S140" s="434"/>
    </row>
    <row r="141" spans="1:19" ht="33.75" x14ac:dyDescent="0.25">
      <c r="A141" s="216" t="s">
        <v>388</v>
      </c>
      <c r="B141" s="217" t="s">
        <v>462</v>
      </c>
      <c r="C141" s="218" t="s">
        <v>463</v>
      </c>
      <c r="D141" s="219" t="s">
        <v>39</v>
      </c>
      <c r="E141" s="220" t="s">
        <v>1341</v>
      </c>
      <c r="F141" s="199" t="s">
        <v>474</v>
      </c>
      <c r="G141" s="432">
        <f>VLOOKUP(E141,CRP!$G$252:$L$518,5,FALSE) +VLOOKUP(E141,CRP!$G$252:$L$518,6,FALSE)</f>
        <v>0</v>
      </c>
      <c r="H141" s="433">
        <f t="shared" si="2"/>
        <v>0</v>
      </c>
      <c r="I141" s="434"/>
      <c r="J141" s="434"/>
      <c r="K141" s="434"/>
      <c r="L141" s="434"/>
      <c r="M141" s="434"/>
      <c r="N141" s="434"/>
      <c r="O141" s="434"/>
      <c r="P141" s="434"/>
      <c r="Q141" s="434"/>
      <c r="R141" s="434"/>
      <c r="S141" s="434"/>
    </row>
    <row r="142" spans="1:19" ht="33.75" x14ac:dyDescent="0.25">
      <c r="A142" s="216" t="s">
        <v>388</v>
      </c>
      <c r="B142" s="217" t="s">
        <v>462</v>
      </c>
      <c r="C142" s="218" t="s">
        <v>463</v>
      </c>
      <c r="D142" s="219"/>
      <c r="E142" s="220" t="s">
        <v>1342</v>
      </c>
      <c r="F142" s="199" t="s">
        <v>475</v>
      </c>
      <c r="G142" s="432">
        <f>VLOOKUP(E142,CRP!$G$252:$L$518,5,FALSE) +VLOOKUP(E142,CRP!$G$252:$L$518,6,FALSE)</f>
        <v>0</v>
      </c>
      <c r="H142" s="433">
        <f t="shared" si="2"/>
        <v>0</v>
      </c>
      <c r="I142" s="434"/>
      <c r="J142" s="434"/>
      <c r="K142" s="434"/>
      <c r="L142" s="434"/>
      <c r="M142" s="434"/>
      <c r="N142" s="434"/>
      <c r="O142" s="434"/>
      <c r="P142" s="434"/>
      <c r="Q142" s="434"/>
      <c r="R142" s="434"/>
      <c r="S142" s="434"/>
    </row>
    <row r="143" spans="1:19" ht="33.75" x14ac:dyDescent="0.25">
      <c r="A143" s="216" t="s">
        <v>388</v>
      </c>
      <c r="B143" s="217" t="s">
        <v>462</v>
      </c>
      <c r="C143" s="218" t="s">
        <v>463</v>
      </c>
      <c r="D143" s="219" t="s">
        <v>39</v>
      </c>
      <c r="E143" s="220" t="s">
        <v>1343</v>
      </c>
      <c r="F143" s="199" t="s">
        <v>531</v>
      </c>
      <c r="G143" s="432">
        <f>VLOOKUP(E143,CRP!$G$252:$L$518,5,FALSE) +VLOOKUP(E143,CRP!$G$252:$L$518,6,FALSE)</f>
        <v>0</v>
      </c>
      <c r="H143" s="433">
        <f t="shared" si="2"/>
        <v>0</v>
      </c>
      <c r="I143" s="434"/>
      <c r="J143" s="434"/>
      <c r="K143" s="434"/>
      <c r="L143" s="434"/>
      <c r="M143" s="434"/>
      <c r="N143" s="434"/>
      <c r="O143" s="434"/>
      <c r="P143" s="434"/>
      <c r="Q143" s="434"/>
      <c r="R143" s="434"/>
      <c r="S143" s="434"/>
    </row>
    <row r="144" spans="1:19" ht="15" x14ac:dyDescent="0.25">
      <c r="A144" s="216" t="s">
        <v>388</v>
      </c>
      <c r="B144" s="217" t="s">
        <v>476</v>
      </c>
      <c r="C144" s="218" t="s">
        <v>477</v>
      </c>
      <c r="D144" s="219"/>
      <c r="E144" s="220" t="s">
        <v>1344</v>
      </c>
      <c r="F144" s="199" t="s">
        <v>478</v>
      </c>
      <c r="G144" s="432">
        <f>VLOOKUP(E144,CRP!$G$252:$L$518,5,FALSE) +VLOOKUP(E144,CRP!$G$252:$L$518,6,FALSE)</f>
        <v>0</v>
      </c>
      <c r="H144" s="433">
        <f t="shared" si="2"/>
        <v>0</v>
      </c>
      <c r="I144" s="434"/>
      <c r="J144" s="434"/>
      <c r="K144" s="434"/>
      <c r="L144" s="434"/>
      <c r="M144" s="434"/>
      <c r="N144" s="434"/>
      <c r="O144" s="434"/>
      <c r="P144" s="434"/>
      <c r="Q144" s="434"/>
      <c r="R144" s="434"/>
      <c r="S144" s="434"/>
    </row>
    <row r="145" spans="1:19" ht="15" x14ac:dyDescent="0.25">
      <c r="A145" s="216" t="s">
        <v>388</v>
      </c>
      <c r="B145" s="217" t="s">
        <v>476</v>
      </c>
      <c r="C145" s="218" t="s">
        <v>477</v>
      </c>
      <c r="D145" s="219"/>
      <c r="E145" s="220" t="s">
        <v>1345</v>
      </c>
      <c r="F145" s="199" t="s">
        <v>479</v>
      </c>
      <c r="G145" s="432">
        <f>VLOOKUP(E145,CRP!$G$252:$L$518,5,FALSE) +VLOOKUP(E145,CRP!$G$252:$L$518,6,FALSE)</f>
        <v>0</v>
      </c>
      <c r="H145" s="433">
        <f t="shared" si="2"/>
        <v>0</v>
      </c>
      <c r="I145" s="434"/>
      <c r="J145" s="434"/>
      <c r="K145" s="434"/>
      <c r="L145" s="434"/>
      <c r="M145" s="434"/>
      <c r="N145" s="434"/>
      <c r="O145" s="434"/>
      <c r="P145" s="434"/>
      <c r="Q145" s="434"/>
      <c r="R145" s="434"/>
      <c r="S145" s="434"/>
    </row>
    <row r="146" spans="1:19" ht="15" x14ac:dyDescent="0.25">
      <c r="A146" s="216" t="s">
        <v>388</v>
      </c>
      <c r="B146" s="217" t="s">
        <v>476</v>
      </c>
      <c r="C146" s="218" t="s">
        <v>477</v>
      </c>
      <c r="D146" s="219"/>
      <c r="E146" s="220" t="s">
        <v>1346</v>
      </c>
      <c r="F146" s="199" t="s">
        <v>480</v>
      </c>
      <c r="G146" s="432">
        <f>VLOOKUP(E146,CRP!$G$252:$L$518,5,FALSE) +VLOOKUP(E146,CRP!$G$252:$L$518,6,FALSE)</f>
        <v>0</v>
      </c>
      <c r="H146" s="433">
        <f t="shared" si="2"/>
        <v>0</v>
      </c>
      <c r="I146" s="434"/>
      <c r="J146" s="434"/>
      <c r="K146" s="434"/>
      <c r="L146" s="434"/>
      <c r="M146" s="434"/>
      <c r="N146" s="434"/>
      <c r="O146" s="434"/>
      <c r="P146" s="434"/>
      <c r="Q146" s="434"/>
      <c r="R146" s="434"/>
      <c r="S146" s="434"/>
    </row>
    <row r="147" spans="1:19" ht="45" x14ac:dyDescent="0.25">
      <c r="A147" s="216" t="s">
        <v>388</v>
      </c>
      <c r="B147" s="220" t="s">
        <v>146</v>
      </c>
      <c r="C147" s="218" t="s">
        <v>481</v>
      </c>
      <c r="D147" s="219"/>
      <c r="E147" s="220" t="s">
        <v>824</v>
      </c>
      <c r="F147" s="199" t="s">
        <v>482</v>
      </c>
      <c r="G147" s="432">
        <f>VLOOKUP(E147,CRP!$G$252:$L$518,5,FALSE) +VLOOKUP(E147,CRP!$G$252:$L$518,6,FALSE)</f>
        <v>0</v>
      </c>
      <c r="H147" s="433">
        <f t="shared" si="2"/>
        <v>0</v>
      </c>
      <c r="I147" s="434"/>
      <c r="J147" s="434"/>
      <c r="K147" s="434"/>
      <c r="L147" s="434"/>
      <c r="M147" s="434"/>
      <c r="N147" s="434"/>
      <c r="O147" s="434"/>
      <c r="P147" s="434"/>
      <c r="Q147" s="434"/>
      <c r="R147" s="434"/>
      <c r="S147" s="434"/>
    </row>
    <row r="148" spans="1:19" ht="56.25" x14ac:dyDescent="0.25">
      <c r="A148" s="216" t="s">
        <v>388</v>
      </c>
      <c r="B148" s="220" t="s">
        <v>483</v>
      </c>
      <c r="C148" s="218" t="s">
        <v>484</v>
      </c>
      <c r="D148" s="219"/>
      <c r="E148" s="220" t="s">
        <v>825</v>
      </c>
      <c r="F148" s="199" t="s">
        <v>185</v>
      </c>
      <c r="G148" s="432">
        <f>VLOOKUP(E148,CRP!$G$252:$L$518,5,FALSE) +VLOOKUP(E148,CRP!$G$252:$L$518,6,FALSE)</f>
        <v>0</v>
      </c>
      <c r="H148" s="433">
        <f t="shared" si="2"/>
        <v>0</v>
      </c>
      <c r="I148" s="434"/>
      <c r="J148" s="434"/>
      <c r="K148" s="434"/>
      <c r="L148" s="434"/>
      <c r="M148" s="434"/>
      <c r="N148" s="434"/>
      <c r="O148" s="434"/>
      <c r="P148" s="434"/>
      <c r="Q148" s="434"/>
      <c r="R148" s="434"/>
      <c r="S148" s="434"/>
    </row>
    <row r="149" spans="1:19" ht="45" x14ac:dyDescent="0.25">
      <c r="A149" s="216" t="s">
        <v>388</v>
      </c>
      <c r="B149" s="220" t="s">
        <v>146</v>
      </c>
      <c r="C149" s="218" t="s">
        <v>481</v>
      </c>
      <c r="D149" s="219"/>
      <c r="E149" s="220" t="s">
        <v>875</v>
      </c>
      <c r="F149" s="199" t="s">
        <v>138</v>
      </c>
      <c r="G149" s="432">
        <f>VLOOKUP(E149,CRP!$G$252:$L$518,5,FALSE) +VLOOKUP(E149,CRP!$G$252:$L$518,6,FALSE)</f>
        <v>0</v>
      </c>
      <c r="H149" s="433">
        <f t="shared" si="2"/>
        <v>0</v>
      </c>
      <c r="I149" s="434"/>
      <c r="J149" s="434"/>
      <c r="K149" s="434"/>
      <c r="L149" s="434"/>
      <c r="M149" s="434"/>
      <c r="N149" s="434"/>
      <c r="O149" s="434"/>
      <c r="P149" s="434"/>
      <c r="Q149" s="434"/>
      <c r="R149" s="434"/>
      <c r="S149" s="434"/>
    </row>
    <row r="150" spans="1:19" ht="45" x14ac:dyDescent="0.25">
      <c r="A150" s="216" t="s">
        <v>388</v>
      </c>
      <c r="B150" s="220" t="s">
        <v>146</v>
      </c>
      <c r="C150" s="218" t="s">
        <v>481</v>
      </c>
      <c r="D150" s="219"/>
      <c r="E150" s="220" t="s">
        <v>876</v>
      </c>
      <c r="F150" s="199" t="s">
        <v>139</v>
      </c>
      <c r="G150" s="432">
        <f>VLOOKUP(E150,CRP!$G$252:$L$518,5,FALSE) +VLOOKUP(E150,CRP!$G$252:$L$518,6,FALSE)</f>
        <v>0</v>
      </c>
      <c r="H150" s="433">
        <f t="shared" si="2"/>
        <v>0</v>
      </c>
      <c r="I150" s="434"/>
      <c r="J150" s="434"/>
      <c r="K150" s="434"/>
      <c r="L150" s="434"/>
      <c r="M150" s="434"/>
      <c r="N150" s="434"/>
      <c r="O150" s="434"/>
      <c r="P150" s="434"/>
      <c r="Q150" s="434"/>
      <c r="R150" s="434"/>
      <c r="S150" s="434"/>
    </row>
    <row r="151" spans="1:19" ht="45" x14ac:dyDescent="0.25">
      <c r="A151" s="216" t="s">
        <v>388</v>
      </c>
      <c r="B151" s="220" t="s">
        <v>146</v>
      </c>
      <c r="C151" s="218" t="s">
        <v>481</v>
      </c>
      <c r="D151" s="219"/>
      <c r="E151" s="220" t="s">
        <v>877</v>
      </c>
      <c r="F151" s="199" t="s">
        <v>140</v>
      </c>
      <c r="G151" s="432">
        <f>VLOOKUP(E151,CRP!$G$252:$L$518,5,FALSE) +VLOOKUP(E151,CRP!$G$252:$L$518,6,FALSE)</f>
        <v>0</v>
      </c>
      <c r="H151" s="433">
        <f t="shared" si="2"/>
        <v>0</v>
      </c>
      <c r="I151" s="434"/>
      <c r="J151" s="434"/>
      <c r="K151" s="434"/>
      <c r="L151" s="434"/>
      <c r="M151" s="434"/>
      <c r="N151" s="434"/>
      <c r="O151" s="434"/>
      <c r="P151" s="434"/>
      <c r="Q151" s="434"/>
      <c r="R151" s="434"/>
      <c r="S151" s="434"/>
    </row>
    <row r="152" spans="1:19" ht="45" x14ac:dyDescent="0.25">
      <c r="A152" s="216" t="s">
        <v>388</v>
      </c>
      <c r="B152" s="220" t="s">
        <v>146</v>
      </c>
      <c r="C152" s="218" t="s">
        <v>481</v>
      </c>
      <c r="D152" s="219"/>
      <c r="E152" s="220" t="s">
        <v>878</v>
      </c>
      <c r="F152" s="199" t="s">
        <v>141</v>
      </c>
      <c r="G152" s="432">
        <f>VLOOKUP(E152,CRP!$G$252:$L$518,5,FALSE) +VLOOKUP(E152,CRP!$G$252:$L$518,6,FALSE)</f>
        <v>0</v>
      </c>
      <c r="H152" s="433">
        <f t="shared" si="2"/>
        <v>0</v>
      </c>
      <c r="I152" s="434"/>
      <c r="J152" s="434"/>
      <c r="K152" s="434"/>
      <c r="L152" s="434"/>
      <c r="M152" s="434"/>
      <c r="N152" s="434"/>
      <c r="O152" s="434"/>
      <c r="P152" s="434"/>
      <c r="Q152" s="434"/>
      <c r="R152" s="434"/>
      <c r="S152" s="434"/>
    </row>
    <row r="153" spans="1:19" ht="45" x14ac:dyDescent="0.25">
      <c r="A153" s="216" t="s">
        <v>388</v>
      </c>
      <c r="B153" s="220" t="s">
        <v>146</v>
      </c>
      <c r="C153" s="218" t="s">
        <v>481</v>
      </c>
      <c r="D153" s="219"/>
      <c r="E153" s="220" t="s">
        <v>879</v>
      </c>
      <c r="F153" s="199" t="s">
        <v>142</v>
      </c>
      <c r="G153" s="432">
        <f>VLOOKUP(E153,CRP!$G$252:$L$518,5,FALSE) +VLOOKUP(E153,CRP!$G$252:$L$518,6,FALSE)</f>
        <v>0</v>
      </c>
      <c r="H153" s="433">
        <f t="shared" si="2"/>
        <v>0</v>
      </c>
      <c r="I153" s="434"/>
      <c r="J153" s="434"/>
      <c r="K153" s="434"/>
      <c r="L153" s="434"/>
      <c r="M153" s="434"/>
      <c r="N153" s="434"/>
      <c r="O153" s="434"/>
      <c r="P153" s="434"/>
      <c r="Q153" s="434"/>
      <c r="R153" s="434"/>
      <c r="S153" s="434"/>
    </row>
    <row r="154" spans="1:19" ht="45" x14ac:dyDescent="0.25">
      <c r="A154" s="216" t="s">
        <v>388</v>
      </c>
      <c r="B154" s="220" t="s">
        <v>146</v>
      </c>
      <c r="C154" s="218" t="s">
        <v>481</v>
      </c>
      <c r="D154" s="219"/>
      <c r="E154" s="220" t="s">
        <v>880</v>
      </c>
      <c r="F154" s="199" t="s">
        <v>143</v>
      </c>
      <c r="G154" s="432">
        <f>VLOOKUP(E154,CRP!$G$252:$L$518,5,FALSE) +VLOOKUP(E154,CRP!$G$252:$L$518,6,FALSE)</f>
        <v>0</v>
      </c>
      <c r="H154" s="433">
        <f t="shared" si="2"/>
        <v>0</v>
      </c>
      <c r="I154" s="434"/>
      <c r="J154" s="434"/>
      <c r="K154" s="434"/>
      <c r="L154" s="434"/>
      <c r="M154" s="434"/>
      <c r="N154" s="434"/>
      <c r="O154" s="434"/>
      <c r="P154" s="434"/>
      <c r="Q154" s="434"/>
      <c r="R154" s="434"/>
      <c r="S154" s="434"/>
    </row>
    <row r="155" spans="1:19" ht="45" x14ac:dyDescent="0.25">
      <c r="A155" s="216" t="s">
        <v>388</v>
      </c>
      <c r="B155" s="220" t="s">
        <v>146</v>
      </c>
      <c r="C155" s="218" t="s">
        <v>481</v>
      </c>
      <c r="D155" s="219"/>
      <c r="E155" s="220" t="s">
        <v>881</v>
      </c>
      <c r="F155" s="199" t="s">
        <v>144</v>
      </c>
      <c r="G155" s="432">
        <f>VLOOKUP(E155,CRP!$G$252:$L$518,5,FALSE) +VLOOKUP(E155,CRP!$G$252:$L$518,6,FALSE)</f>
        <v>0</v>
      </c>
      <c r="H155" s="433">
        <f t="shared" si="2"/>
        <v>0</v>
      </c>
      <c r="I155" s="434"/>
      <c r="J155" s="434"/>
      <c r="K155" s="434"/>
      <c r="L155" s="434"/>
      <c r="M155" s="434"/>
      <c r="N155" s="434"/>
      <c r="O155" s="434"/>
      <c r="P155" s="434"/>
      <c r="Q155" s="434"/>
      <c r="R155" s="434"/>
      <c r="S155" s="434"/>
    </row>
    <row r="156" spans="1:19" ht="45" x14ac:dyDescent="0.25">
      <c r="A156" s="216" t="s">
        <v>388</v>
      </c>
      <c r="B156" s="220" t="s">
        <v>146</v>
      </c>
      <c r="C156" s="218" t="s">
        <v>481</v>
      </c>
      <c r="D156" s="219"/>
      <c r="E156" s="220" t="s">
        <v>882</v>
      </c>
      <c r="F156" s="199" t="s">
        <v>954</v>
      </c>
      <c r="G156" s="432">
        <f>VLOOKUP(E156,CRP!$G$252:$L$518,5,FALSE) +VLOOKUP(E156,CRP!$G$252:$L$518,6,FALSE)</f>
        <v>0</v>
      </c>
      <c r="H156" s="433">
        <f t="shared" si="2"/>
        <v>0</v>
      </c>
      <c r="I156" s="434"/>
      <c r="J156" s="434"/>
      <c r="K156" s="434"/>
      <c r="L156" s="434"/>
      <c r="M156" s="434"/>
      <c r="N156" s="434"/>
      <c r="O156" s="434"/>
      <c r="P156" s="434"/>
      <c r="Q156" s="434"/>
      <c r="R156" s="434"/>
      <c r="S156" s="434"/>
    </row>
    <row r="157" spans="1:19" ht="45" x14ac:dyDescent="0.25">
      <c r="A157" s="216" t="s">
        <v>388</v>
      </c>
      <c r="B157" s="220" t="s">
        <v>146</v>
      </c>
      <c r="C157" s="218" t="s">
        <v>481</v>
      </c>
      <c r="D157" s="219"/>
      <c r="E157" s="220" t="s">
        <v>883</v>
      </c>
      <c r="F157" s="199" t="s">
        <v>955</v>
      </c>
      <c r="G157" s="432">
        <f>VLOOKUP(E157,CRP!$G$252:$L$518,5,FALSE) +VLOOKUP(E157,CRP!$G$252:$L$518,6,FALSE)</f>
        <v>0</v>
      </c>
      <c r="H157" s="433">
        <f t="shared" si="2"/>
        <v>0</v>
      </c>
      <c r="I157" s="434"/>
      <c r="J157" s="434"/>
      <c r="K157" s="434"/>
      <c r="L157" s="434"/>
      <c r="M157" s="434"/>
      <c r="N157" s="434"/>
      <c r="O157" s="434"/>
      <c r="P157" s="434"/>
      <c r="Q157" s="434"/>
      <c r="R157" s="434"/>
      <c r="S157" s="434"/>
    </row>
    <row r="158" spans="1:19" ht="45" x14ac:dyDescent="0.25">
      <c r="A158" s="216" t="s">
        <v>388</v>
      </c>
      <c r="B158" s="220" t="s">
        <v>146</v>
      </c>
      <c r="C158" s="218" t="s">
        <v>481</v>
      </c>
      <c r="D158" s="219"/>
      <c r="E158" s="220" t="s">
        <v>884</v>
      </c>
      <c r="F158" s="199" t="s">
        <v>956</v>
      </c>
      <c r="G158" s="432">
        <f>VLOOKUP(E158,CRP!$G$252:$L$518,5,FALSE) +VLOOKUP(E158,CRP!$G$252:$L$518,6,FALSE)</f>
        <v>0</v>
      </c>
      <c r="H158" s="433">
        <f t="shared" si="2"/>
        <v>0</v>
      </c>
      <c r="I158" s="434"/>
      <c r="J158" s="434"/>
      <c r="K158" s="434"/>
      <c r="L158" s="434"/>
      <c r="M158" s="434"/>
      <c r="N158" s="434"/>
      <c r="O158" s="434"/>
      <c r="P158" s="434"/>
      <c r="Q158" s="434"/>
      <c r="R158" s="434"/>
      <c r="S158" s="434"/>
    </row>
    <row r="159" spans="1:19" ht="45" x14ac:dyDescent="0.25">
      <c r="A159" s="216" t="s">
        <v>388</v>
      </c>
      <c r="B159" s="220" t="s">
        <v>146</v>
      </c>
      <c r="C159" s="218" t="s">
        <v>481</v>
      </c>
      <c r="D159" s="219"/>
      <c r="E159" s="220" t="s">
        <v>885</v>
      </c>
      <c r="F159" s="199" t="s">
        <v>957</v>
      </c>
      <c r="G159" s="432">
        <f>VLOOKUP(E159,CRP!$G$252:$L$518,5,FALSE) +VLOOKUP(E159,CRP!$G$252:$L$518,6,FALSE)</f>
        <v>0</v>
      </c>
      <c r="H159" s="433">
        <f t="shared" si="2"/>
        <v>0</v>
      </c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</row>
    <row r="160" spans="1:19" ht="45" x14ac:dyDescent="0.25">
      <c r="A160" s="216" t="s">
        <v>388</v>
      </c>
      <c r="B160" s="220" t="s">
        <v>146</v>
      </c>
      <c r="C160" s="218" t="s">
        <v>481</v>
      </c>
      <c r="D160" s="219"/>
      <c r="E160" s="220" t="s">
        <v>886</v>
      </c>
      <c r="F160" s="199" t="s">
        <v>958</v>
      </c>
      <c r="G160" s="432">
        <f>VLOOKUP(E160,CRP!$G$252:$L$518,5,FALSE) +VLOOKUP(E160,CRP!$G$252:$L$518,6,FALSE)</f>
        <v>0</v>
      </c>
      <c r="H160" s="433">
        <f t="shared" si="2"/>
        <v>0</v>
      </c>
      <c r="I160" s="434"/>
      <c r="J160" s="434"/>
      <c r="K160" s="434"/>
      <c r="L160" s="434"/>
      <c r="M160" s="434"/>
      <c r="N160" s="434"/>
      <c r="O160" s="434"/>
      <c r="P160" s="434"/>
      <c r="Q160" s="434"/>
      <c r="R160" s="434"/>
      <c r="S160" s="434"/>
    </row>
    <row r="161" spans="1:19" ht="45" x14ac:dyDescent="0.25">
      <c r="A161" s="216" t="s">
        <v>388</v>
      </c>
      <c r="B161" s="220" t="s">
        <v>146</v>
      </c>
      <c r="C161" s="218" t="s">
        <v>481</v>
      </c>
      <c r="D161" s="219"/>
      <c r="E161" s="220" t="s">
        <v>887</v>
      </c>
      <c r="F161" s="199" t="s">
        <v>959</v>
      </c>
      <c r="G161" s="432">
        <f>VLOOKUP(E161,CRP!$G$252:$L$518,5,FALSE) +VLOOKUP(E161,CRP!$G$252:$L$518,6,FALSE)</f>
        <v>0</v>
      </c>
      <c r="H161" s="433">
        <f t="shared" si="2"/>
        <v>0</v>
      </c>
      <c r="I161" s="434"/>
      <c r="J161" s="434"/>
      <c r="K161" s="434"/>
      <c r="L161" s="434"/>
      <c r="M161" s="434"/>
      <c r="N161" s="434"/>
      <c r="O161" s="434"/>
      <c r="P161" s="434"/>
      <c r="Q161" s="434"/>
      <c r="R161" s="434"/>
      <c r="S161" s="434"/>
    </row>
    <row r="162" spans="1:19" ht="45" x14ac:dyDescent="0.25">
      <c r="A162" s="216" t="s">
        <v>388</v>
      </c>
      <c r="B162" s="220" t="s">
        <v>146</v>
      </c>
      <c r="C162" s="218" t="s">
        <v>481</v>
      </c>
      <c r="D162" s="219"/>
      <c r="E162" s="220" t="s">
        <v>888</v>
      </c>
      <c r="F162" s="199" t="s">
        <v>844</v>
      </c>
      <c r="G162" s="432">
        <f>VLOOKUP(E162,CRP!$G$252:$L$518,5,FALSE) +VLOOKUP(E162,CRP!$G$252:$L$518,6,FALSE)</f>
        <v>0</v>
      </c>
      <c r="H162" s="433">
        <f t="shared" si="2"/>
        <v>0</v>
      </c>
      <c r="I162" s="434"/>
      <c r="J162" s="434"/>
      <c r="K162" s="434"/>
      <c r="L162" s="434"/>
      <c r="M162" s="434"/>
      <c r="N162" s="434"/>
      <c r="O162" s="434"/>
      <c r="P162" s="434"/>
      <c r="Q162" s="434"/>
      <c r="R162" s="434"/>
      <c r="S162" s="434"/>
    </row>
    <row r="163" spans="1:19" ht="45" x14ac:dyDescent="0.25">
      <c r="A163" s="216" t="s">
        <v>388</v>
      </c>
      <c r="B163" s="220" t="s">
        <v>146</v>
      </c>
      <c r="C163" s="218" t="s">
        <v>481</v>
      </c>
      <c r="D163" s="219"/>
      <c r="E163" s="220" t="s">
        <v>889</v>
      </c>
      <c r="F163" s="199" t="s">
        <v>960</v>
      </c>
      <c r="G163" s="432">
        <f>VLOOKUP(E163,CRP!$G$252:$L$518,5,FALSE) +VLOOKUP(E163,CRP!$G$252:$L$518,6,FALSE)</f>
        <v>0</v>
      </c>
      <c r="H163" s="433">
        <f t="shared" si="2"/>
        <v>0</v>
      </c>
      <c r="I163" s="434"/>
      <c r="J163" s="434"/>
      <c r="K163" s="434"/>
      <c r="L163" s="434"/>
      <c r="M163" s="434"/>
      <c r="N163" s="434"/>
      <c r="O163" s="434"/>
      <c r="P163" s="434"/>
      <c r="Q163" s="434"/>
      <c r="R163" s="434"/>
      <c r="S163" s="434"/>
    </row>
    <row r="164" spans="1:19" ht="45" x14ac:dyDescent="0.25">
      <c r="A164" s="216" t="s">
        <v>388</v>
      </c>
      <c r="B164" s="220" t="s">
        <v>146</v>
      </c>
      <c r="C164" s="218" t="s">
        <v>481</v>
      </c>
      <c r="D164" s="219"/>
      <c r="E164" s="220" t="s">
        <v>890</v>
      </c>
      <c r="F164" s="199" t="s">
        <v>961</v>
      </c>
      <c r="G164" s="432">
        <f>VLOOKUP(E164,CRP!$G$252:$L$518,5,FALSE) +VLOOKUP(E164,CRP!$G$252:$L$518,6,FALSE)</f>
        <v>0</v>
      </c>
      <c r="H164" s="433">
        <f t="shared" si="2"/>
        <v>0</v>
      </c>
      <c r="I164" s="434"/>
      <c r="J164" s="434"/>
      <c r="K164" s="434"/>
      <c r="L164" s="434"/>
      <c r="M164" s="434"/>
      <c r="N164" s="434"/>
      <c r="O164" s="434"/>
      <c r="P164" s="434"/>
      <c r="Q164" s="434"/>
      <c r="R164" s="434"/>
      <c r="S164" s="434"/>
    </row>
    <row r="165" spans="1:19" ht="56.25" x14ac:dyDescent="0.25">
      <c r="A165" s="216" t="s">
        <v>388</v>
      </c>
      <c r="B165" s="220" t="s">
        <v>483</v>
      </c>
      <c r="C165" s="218" t="s">
        <v>484</v>
      </c>
      <c r="D165" s="219"/>
      <c r="E165" s="220" t="s">
        <v>826</v>
      </c>
      <c r="F165" s="199" t="s">
        <v>186</v>
      </c>
      <c r="G165" s="432">
        <f>VLOOKUP(E165,CRP!$G$252:$L$518,5,FALSE) +VLOOKUP(E165,CRP!$G$252:$L$518,6,FALSE)</f>
        <v>0</v>
      </c>
      <c r="H165" s="433">
        <f t="shared" si="2"/>
        <v>0</v>
      </c>
      <c r="I165" s="434"/>
      <c r="J165" s="434"/>
      <c r="K165" s="434"/>
      <c r="L165" s="434"/>
      <c r="M165" s="434"/>
      <c r="N165" s="434"/>
      <c r="O165" s="434"/>
      <c r="P165" s="434"/>
      <c r="Q165" s="434"/>
      <c r="R165" s="434"/>
      <c r="S165" s="434"/>
    </row>
    <row r="166" spans="1:19" ht="56.25" x14ac:dyDescent="0.25">
      <c r="A166" s="216" t="s">
        <v>388</v>
      </c>
      <c r="B166" s="220" t="s">
        <v>483</v>
      </c>
      <c r="C166" s="218" t="s">
        <v>484</v>
      </c>
      <c r="D166" s="219"/>
      <c r="E166" s="220" t="s">
        <v>939</v>
      </c>
      <c r="F166" s="199" t="s">
        <v>171</v>
      </c>
      <c r="G166" s="432">
        <f>VLOOKUP(E166,CRP!$G$252:$L$518,5,FALSE) +VLOOKUP(E166,CRP!$G$252:$L$518,6,FALSE)</f>
        <v>0</v>
      </c>
      <c r="H166" s="433">
        <f t="shared" si="2"/>
        <v>0</v>
      </c>
      <c r="I166" s="434"/>
      <c r="J166" s="434"/>
      <c r="K166" s="434"/>
      <c r="L166" s="434"/>
      <c r="M166" s="434"/>
      <c r="N166" s="434"/>
      <c r="O166" s="434"/>
      <c r="P166" s="434"/>
      <c r="Q166" s="434"/>
      <c r="R166" s="434"/>
      <c r="S166" s="434"/>
    </row>
    <row r="167" spans="1:19" ht="56.25" x14ac:dyDescent="0.25">
      <c r="A167" s="216" t="s">
        <v>388</v>
      </c>
      <c r="B167" s="220" t="s">
        <v>483</v>
      </c>
      <c r="C167" s="218" t="s">
        <v>484</v>
      </c>
      <c r="D167" s="219"/>
      <c r="E167" s="220" t="s">
        <v>891</v>
      </c>
      <c r="F167" s="199" t="s">
        <v>172</v>
      </c>
      <c r="G167" s="432">
        <f>VLOOKUP(E167,CRP!$G$252:$L$518,5,FALSE) +VLOOKUP(E167,CRP!$G$252:$L$518,6,FALSE)</f>
        <v>0</v>
      </c>
      <c r="H167" s="433">
        <f t="shared" si="2"/>
        <v>0</v>
      </c>
      <c r="I167" s="434"/>
      <c r="J167" s="434"/>
      <c r="K167" s="434"/>
      <c r="L167" s="434"/>
      <c r="M167" s="434"/>
      <c r="N167" s="434"/>
      <c r="O167" s="434"/>
      <c r="P167" s="434"/>
      <c r="Q167" s="434"/>
      <c r="R167" s="434"/>
      <c r="S167" s="434"/>
    </row>
    <row r="168" spans="1:19" ht="56.25" x14ac:dyDescent="0.25">
      <c r="A168" s="216" t="s">
        <v>388</v>
      </c>
      <c r="B168" s="220" t="s">
        <v>483</v>
      </c>
      <c r="C168" s="218" t="s">
        <v>484</v>
      </c>
      <c r="D168" s="219"/>
      <c r="E168" s="220" t="s">
        <v>892</v>
      </c>
      <c r="F168" s="199" t="s">
        <v>173</v>
      </c>
      <c r="G168" s="432">
        <f>VLOOKUP(E168,CRP!$G$252:$L$518,5,FALSE) +VLOOKUP(E168,CRP!$G$252:$L$518,6,FALSE)</f>
        <v>0</v>
      </c>
      <c r="H168" s="433">
        <f t="shared" si="2"/>
        <v>0</v>
      </c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</row>
    <row r="169" spans="1:19" ht="56.25" x14ac:dyDescent="0.25">
      <c r="A169" s="216" t="s">
        <v>388</v>
      </c>
      <c r="B169" s="220" t="s">
        <v>483</v>
      </c>
      <c r="C169" s="218" t="s">
        <v>484</v>
      </c>
      <c r="D169" s="219"/>
      <c r="E169" s="220" t="s">
        <v>893</v>
      </c>
      <c r="F169" s="199" t="s">
        <v>174</v>
      </c>
      <c r="G169" s="432">
        <f>VLOOKUP(E169,CRP!$G$252:$L$518,5,FALSE) +VLOOKUP(E169,CRP!$G$252:$L$518,6,FALSE)</f>
        <v>0</v>
      </c>
      <c r="H169" s="433">
        <f t="shared" si="2"/>
        <v>0</v>
      </c>
      <c r="I169" s="434"/>
      <c r="J169" s="434"/>
      <c r="K169" s="434"/>
      <c r="L169" s="434"/>
      <c r="M169" s="434"/>
      <c r="N169" s="434"/>
      <c r="O169" s="434"/>
      <c r="P169" s="434"/>
      <c r="Q169" s="434"/>
      <c r="R169" s="434"/>
      <c r="S169" s="434"/>
    </row>
    <row r="170" spans="1:19" ht="56.25" x14ac:dyDescent="0.25">
      <c r="A170" s="216" t="s">
        <v>388</v>
      </c>
      <c r="B170" s="220" t="s">
        <v>483</v>
      </c>
      <c r="C170" s="218" t="s">
        <v>484</v>
      </c>
      <c r="D170" s="219"/>
      <c r="E170" s="220" t="s">
        <v>894</v>
      </c>
      <c r="F170" s="199" t="s">
        <v>175</v>
      </c>
      <c r="G170" s="432">
        <f>VLOOKUP(E170,CRP!$G$252:$L$518,5,FALSE) +VLOOKUP(E170,CRP!$G$252:$L$518,6,FALSE)</f>
        <v>0</v>
      </c>
      <c r="H170" s="433">
        <f t="shared" si="2"/>
        <v>0</v>
      </c>
      <c r="I170" s="434"/>
      <c r="J170" s="434"/>
      <c r="K170" s="434"/>
      <c r="L170" s="434"/>
      <c r="M170" s="434"/>
      <c r="N170" s="434"/>
      <c r="O170" s="434"/>
      <c r="P170" s="434"/>
      <c r="Q170" s="434"/>
      <c r="R170" s="434"/>
      <c r="S170" s="434"/>
    </row>
    <row r="171" spans="1:19" ht="56.25" x14ac:dyDescent="0.25">
      <c r="A171" s="216" t="s">
        <v>388</v>
      </c>
      <c r="B171" s="220" t="s">
        <v>483</v>
      </c>
      <c r="C171" s="218" t="s">
        <v>484</v>
      </c>
      <c r="D171" s="219"/>
      <c r="E171" s="220" t="s">
        <v>895</v>
      </c>
      <c r="F171" s="199" t="s">
        <v>176</v>
      </c>
      <c r="G171" s="432">
        <f>VLOOKUP(E171,CRP!$G$252:$L$518,5,FALSE) +VLOOKUP(E171,CRP!$G$252:$L$518,6,FALSE)</f>
        <v>0</v>
      </c>
      <c r="H171" s="433">
        <f t="shared" si="2"/>
        <v>0</v>
      </c>
      <c r="I171" s="434"/>
      <c r="J171" s="434"/>
      <c r="K171" s="434"/>
      <c r="L171" s="434"/>
      <c r="M171" s="434"/>
      <c r="N171" s="434"/>
      <c r="O171" s="434"/>
      <c r="P171" s="434"/>
      <c r="Q171" s="434"/>
      <c r="R171" s="434"/>
      <c r="S171" s="434"/>
    </row>
    <row r="172" spans="1:19" ht="56.25" x14ac:dyDescent="0.25">
      <c r="A172" s="216" t="s">
        <v>388</v>
      </c>
      <c r="B172" s="220" t="s">
        <v>483</v>
      </c>
      <c r="C172" s="218" t="s">
        <v>484</v>
      </c>
      <c r="D172" s="219"/>
      <c r="E172" s="220" t="s">
        <v>896</v>
      </c>
      <c r="F172" s="199" t="s">
        <v>177</v>
      </c>
      <c r="G172" s="432">
        <f>VLOOKUP(E172,CRP!$G$252:$L$518,5,FALSE) +VLOOKUP(E172,CRP!$G$252:$L$518,6,FALSE)</f>
        <v>0</v>
      </c>
      <c r="H172" s="433">
        <f t="shared" si="2"/>
        <v>0</v>
      </c>
      <c r="I172" s="434"/>
      <c r="J172" s="434"/>
      <c r="K172" s="434"/>
      <c r="L172" s="434"/>
      <c r="M172" s="434"/>
      <c r="N172" s="434"/>
      <c r="O172" s="434"/>
      <c r="P172" s="434"/>
      <c r="Q172" s="434"/>
      <c r="R172" s="434"/>
      <c r="S172" s="434"/>
    </row>
    <row r="173" spans="1:19" ht="56.25" x14ac:dyDescent="0.25">
      <c r="A173" s="216" t="s">
        <v>388</v>
      </c>
      <c r="B173" s="220" t="s">
        <v>483</v>
      </c>
      <c r="C173" s="218" t="s">
        <v>484</v>
      </c>
      <c r="D173" s="219"/>
      <c r="E173" s="220" t="s">
        <v>897</v>
      </c>
      <c r="F173" s="199" t="s">
        <v>178</v>
      </c>
      <c r="G173" s="432">
        <f>VLOOKUP(E173,CRP!$G$252:$L$518,5,FALSE) +VLOOKUP(E173,CRP!$G$252:$L$518,6,FALSE)</f>
        <v>0</v>
      </c>
      <c r="H173" s="433">
        <f t="shared" si="2"/>
        <v>0</v>
      </c>
      <c r="I173" s="434"/>
      <c r="J173" s="434"/>
      <c r="K173" s="434"/>
      <c r="L173" s="434"/>
      <c r="M173" s="434"/>
      <c r="N173" s="434"/>
      <c r="O173" s="434"/>
      <c r="P173" s="434"/>
      <c r="Q173" s="434"/>
      <c r="R173" s="434"/>
      <c r="S173" s="434"/>
    </row>
    <row r="174" spans="1:19" ht="56.25" x14ac:dyDescent="0.25">
      <c r="A174" s="216" t="s">
        <v>388</v>
      </c>
      <c r="B174" s="220" t="s">
        <v>483</v>
      </c>
      <c r="C174" s="218" t="s">
        <v>484</v>
      </c>
      <c r="D174" s="219"/>
      <c r="E174" s="220" t="s">
        <v>898</v>
      </c>
      <c r="F174" s="199" t="s">
        <v>179</v>
      </c>
      <c r="G174" s="432">
        <f>VLOOKUP(E174,CRP!$G$252:$L$518,5,FALSE) +VLOOKUP(E174,CRP!$G$252:$L$518,6,FALSE)</f>
        <v>0</v>
      </c>
      <c r="H174" s="433">
        <f t="shared" si="2"/>
        <v>0</v>
      </c>
      <c r="I174" s="434"/>
      <c r="J174" s="434"/>
      <c r="K174" s="434"/>
      <c r="L174" s="434"/>
      <c r="M174" s="434"/>
      <c r="N174" s="434"/>
      <c r="O174" s="434"/>
      <c r="P174" s="434"/>
      <c r="Q174" s="434"/>
      <c r="R174" s="434"/>
      <c r="S174" s="434"/>
    </row>
    <row r="175" spans="1:19" ht="56.25" x14ac:dyDescent="0.25">
      <c r="A175" s="216" t="s">
        <v>388</v>
      </c>
      <c r="B175" s="220" t="s">
        <v>483</v>
      </c>
      <c r="C175" s="218" t="s">
        <v>484</v>
      </c>
      <c r="D175" s="219"/>
      <c r="E175" s="220" t="s">
        <v>899</v>
      </c>
      <c r="F175" s="199" t="s">
        <v>180</v>
      </c>
      <c r="G175" s="432">
        <f>VLOOKUP(E175,CRP!$G$252:$L$518,5,FALSE) +VLOOKUP(E175,CRP!$G$252:$L$518,6,FALSE)</f>
        <v>0</v>
      </c>
      <c r="H175" s="433">
        <f t="shared" si="2"/>
        <v>0</v>
      </c>
      <c r="I175" s="434"/>
      <c r="J175" s="434"/>
      <c r="K175" s="434"/>
      <c r="L175" s="434"/>
      <c r="M175" s="434"/>
      <c r="N175" s="434"/>
      <c r="O175" s="434"/>
      <c r="P175" s="434"/>
      <c r="Q175" s="434"/>
      <c r="R175" s="434"/>
      <c r="S175" s="434"/>
    </row>
    <row r="176" spans="1:19" ht="56.25" x14ac:dyDescent="0.25">
      <c r="A176" s="216" t="s">
        <v>388</v>
      </c>
      <c r="B176" s="220" t="s">
        <v>483</v>
      </c>
      <c r="C176" s="218" t="s">
        <v>484</v>
      </c>
      <c r="D176" s="219"/>
      <c r="E176" s="220" t="s">
        <v>900</v>
      </c>
      <c r="F176" s="199" t="s">
        <v>181</v>
      </c>
      <c r="G176" s="432">
        <f>VLOOKUP(E176,CRP!$G$252:$L$518,5,FALSE) +VLOOKUP(E176,CRP!$G$252:$L$518,6,FALSE)</f>
        <v>0</v>
      </c>
      <c r="H176" s="433">
        <f t="shared" si="2"/>
        <v>0</v>
      </c>
      <c r="I176" s="434"/>
      <c r="J176" s="434"/>
      <c r="K176" s="434"/>
      <c r="L176" s="434"/>
      <c r="M176" s="434"/>
      <c r="N176" s="434"/>
      <c r="O176" s="434"/>
      <c r="P176" s="434"/>
      <c r="Q176" s="434"/>
      <c r="R176" s="434"/>
      <c r="S176" s="434"/>
    </row>
    <row r="177" spans="1:19" ht="56.25" x14ac:dyDescent="0.25">
      <c r="A177" s="216" t="s">
        <v>388</v>
      </c>
      <c r="B177" s="220" t="s">
        <v>483</v>
      </c>
      <c r="C177" s="218" t="s">
        <v>484</v>
      </c>
      <c r="D177" s="219"/>
      <c r="E177" s="220" t="s">
        <v>901</v>
      </c>
      <c r="F177" s="199" t="s">
        <v>182</v>
      </c>
      <c r="G177" s="432">
        <f>VLOOKUP(E177,CRP!$G$252:$L$518,5,FALSE) +VLOOKUP(E177,CRP!$G$252:$L$518,6,FALSE)</f>
        <v>0</v>
      </c>
      <c r="H177" s="433">
        <f t="shared" si="2"/>
        <v>0</v>
      </c>
      <c r="I177" s="434"/>
      <c r="J177" s="434"/>
      <c r="K177" s="434"/>
      <c r="L177" s="434"/>
      <c r="M177" s="434"/>
      <c r="N177" s="434"/>
      <c r="O177" s="434"/>
      <c r="P177" s="434"/>
      <c r="Q177" s="434"/>
      <c r="R177" s="434"/>
      <c r="S177" s="434"/>
    </row>
    <row r="178" spans="1:19" ht="56.25" x14ac:dyDescent="0.25">
      <c r="A178" s="216" t="s">
        <v>388</v>
      </c>
      <c r="B178" s="220" t="s">
        <v>483</v>
      </c>
      <c r="C178" s="218" t="s">
        <v>484</v>
      </c>
      <c r="D178" s="219"/>
      <c r="E178" s="220" t="s">
        <v>827</v>
      </c>
      <c r="F178" s="199" t="s">
        <v>183</v>
      </c>
      <c r="G178" s="432">
        <f>VLOOKUP(E178,CRP!$G$252:$L$518,5,FALSE) +VLOOKUP(E178,CRP!$G$252:$L$518,6,FALSE)</f>
        <v>0</v>
      </c>
      <c r="H178" s="433">
        <f t="shared" si="2"/>
        <v>0</v>
      </c>
      <c r="I178" s="434"/>
      <c r="J178" s="434"/>
      <c r="K178" s="434"/>
      <c r="L178" s="434"/>
      <c r="M178" s="434"/>
      <c r="N178" s="434"/>
      <c r="O178" s="434"/>
      <c r="P178" s="434"/>
      <c r="Q178" s="434"/>
      <c r="R178" s="434"/>
      <c r="S178" s="434"/>
    </row>
    <row r="179" spans="1:19" ht="45" x14ac:dyDescent="0.25">
      <c r="A179" s="216" t="s">
        <v>388</v>
      </c>
      <c r="B179" s="220" t="s">
        <v>146</v>
      </c>
      <c r="C179" s="218" t="s">
        <v>481</v>
      </c>
      <c r="D179" s="219"/>
      <c r="E179" s="220" t="s">
        <v>828</v>
      </c>
      <c r="F179" s="199" t="s">
        <v>149</v>
      </c>
      <c r="G179" s="432">
        <f>VLOOKUP(E179,CRP!$G$252:$L$518,5,FALSE) +VLOOKUP(E179,CRP!$G$252:$L$518,6,FALSE)</f>
        <v>0</v>
      </c>
      <c r="H179" s="433">
        <f t="shared" si="2"/>
        <v>0</v>
      </c>
      <c r="I179" s="434"/>
      <c r="J179" s="434"/>
      <c r="K179" s="434"/>
      <c r="L179" s="434"/>
      <c r="M179" s="434"/>
      <c r="N179" s="434"/>
      <c r="O179" s="434"/>
      <c r="P179" s="434"/>
      <c r="Q179" s="434"/>
      <c r="R179" s="434"/>
      <c r="S179" s="434"/>
    </row>
    <row r="180" spans="1:19" ht="56.25" x14ac:dyDescent="0.25">
      <c r="A180" s="216" t="s">
        <v>388</v>
      </c>
      <c r="B180" s="220" t="s">
        <v>483</v>
      </c>
      <c r="C180" s="218" t="s">
        <v>484</v>
      </c>
      <c r="D180" s="219"/>
      <c r="E180" s="220" t="s">
        <v>829</v>
      </c>
      <c r="F180" s="199" t="s">
        <v>188</v>
      </c>
      <c r="G180" s="432">
        <f>VLOOKUP(E180,CRP!$G$252:$L$518,5,FALSE) +VLOOKUP(E180,CRP!$G$252:$L$518,6,FALSE)</f>
        <v>0</v>
      </c>
      <c r="H180" s="433">
        <f t="shared" si="2"/>
        <v>0</v>
      </c>
      <c r="I180" s="434"/>
      <c r="J180" s="434"/>
      <c r="K180" s="434"/>
      <c r="L180" s="434"/>
      <c r="M180" s="434"/>
      <c r="N180" s="434"/>
      <c r="O180" s="434"/>
      <c r="P180" s="434"/>
      <c r="Q180" s="434"/>
      <c r="R180" s="434"/>
      <c r="S180" s="434"/>
    </row>
    <row r="181" spans="1:19" ht="22.5" x14ac:dyDescent="0.25">
      <c r="A181" s="216" t="s">
        <v>388</v>
      </c>
      <c r="B181" s="217" t="s">
        <v>485</v>
      </c>
      <c r="C181" s="218" t="s">
        <v>486</v>
      </c>
      <c r="D181" s="219"/>
      <c r="E181" s="220" t="s">
        <v>485</v>
      </c>
      <c r="F181" s="199" t="s">
        <v>487</v>
      </c>
      <c r="G181" s="432">
        <f>VLOOKUP(E181,CRP!$G$252:$L$518,5,FALSE) +VLOOKUP(E181,CRP!$G$252:$L$518,6,FALSE)</f>
        <v>0</v>
      </c>
      <c r="H181" s="433">
        <f t="shared" si="2"/>
        <v>0</v>
      </c>
      <c r="I181" s="434"/>
      <c r="J181" s="434"/>
      <c r="K181" s="434"/>
      <c r="L181" s="434"/>
      <c r="M181" s="434"/>
      <c r="N181" s="434"/>
      <c r="O181" s="434"/>
      <c r="P181" s="434"/>
      <c r="Q181" s="434"/>
      <c r="R181" s="434"/>
      <c r="S181" s="434"/>
    </row>
    <row r="182" spans="1:19" ht="22.5" x14ac:dyDescent="0.25">
      <c r="A182" s="216" t="s">
        <v>388</v>
      </c>
      <c r="B182" s="217" t="s">
        <v>488</v>
      </c>
      <c r="C182" s="218" t="s">
        <v>486</v>
      </c>
      <c r="D182" s="219"/>
      <c r="E182" s="220" t="s">
        <v>488</v>
      </c>
      <c r="F182" s="199" t="s">
        <v>489</v>
      </c>
      <c r="G182" s="432">
        <f>VLOOKUP(E182,CRP!$G$252:$L$518,5,FALSE) +VLOOKUP(E182,CRP!$G$252:$L$518,6,FALSE)</f>
        <v>0</v>
      </c>
      <c r="H182" s="433">
        <f t="shared" si="2"/>
        <v>0</v>
      </c>
      <c r="I182" s="434"/>
      <c r="J182" s="434"/>
      <c r="K182" s="434"/>
      <c r="L182" s="434"/>
      <c r="M182" s="434"/>
      <c r="N182" s="434"/>
      <c r="O182" s="434"/>
      <c r="P182" s="434"/>
      <c r="Q182" s="434"/>
      <c r="R182" s="434"/>
      <c r="S182" s="434"/>
    </row>
    <row r="183" spans="1:19" ht="22.5" x14ac:dyDescent="0.25">
      <c r="A183" s="216" t="s">
        <v>388</v>
      </c>
      <c r="B183" s="217" t="s">
        <v>490</v>
      </c>
      <c r="C183" s="218" t="s">
        <v>486</v>
      </c>
      <c r="D183" s="219"/>
      <c r="E183" s="220" t="s">
        <v>490</v>
      </c>
      <c r="F183" s="199" t="s">
        <v>491</v>
      </c>
      <c r="G183" s="432">
        <f>VLOOKUP(E183,CRP!$G$252:$L$518,5,FALSE) +VLOOKUP(E183,CRP!$G$252:$L$518,6,FALSE)</f>
        <v>0</v>
      </c>
      <c r="H183" s="433">
        <f t="shared" si="2"/>
        <v>0</v>
      </c>
      <c r="I183" s="434"/>
      <c r="J183" s="434"/>
      <c r="K183" s="434"/>
      <c r="L183" s="434"/>
      <c r="M183" s="434"/>
      <c r="N183" s="434"/>
      <c r="O183" s="434"/>
      <c r="P183" s="434"/>
      <c r="Q183" s="434"/>
      <c r="R183" s="434"/>
      <c r="S183" s="434"/>
    </row>
    <row r="184" spans="1:19" ht="56.25" x14ac:dyDescent="0.25">
      <c r="A184" s="216" t="s">
        <v>388</v>
      </c>
      <c r="B184" s="217" t="s">
        <v>492</v>
      </c>
      <c r="C184" s="218" t="s">
        <v>493</v>
      </c>
      <c r="D184" s="219"/>
      <c r="E184" s="220" t="s">
        <v>916</v>
      </c>
      <c r="F184" s="199" t="s">
        <v>920</v>
      </c>
      <c r="G184" s="432">
        <f>VLOOKUP(E184,CRP!$G$252:$L$518,5,FALSE) +VLOOKUP(E184,CRP!$G$252:$L$518,6,FALSE)</f>
        <v>0</v>
      </c>
      <c r="H184" s="433">
        <f t="shared" si="2"/>
        <v>0</v>
      </c>
      <c r="I184" s="434"/>
      <c r="J184" s="434"/>
      <c r="K184" s="434"/>
      <c r="L184" s="434"/>
      <c r="M184" s="434"/>
      <c r="N184" s="434"/>
      <c r="O184" s="434"/>
      <c r="P184" s="434"/>
      <c r="Q184" s="434"/>
      <c r="R184" s="434"/>
      <c r="S184" s="434"/>
    </row>
    <row r="185" spans="1:19" ht="56.25" x14ac:dyDescent="0.25">
      <c r="A185" s="216" t="s">
        <v>388</v>
      </c>
      <c r="B185" s="217" t="s">
        <v>492</v>
      </c>
      <c r="C185" s="218" t="s">
        <v>493</v>
      </c>
      <c r="D185" s="219"/>
      <c r="E185" s="220" t="s">
        <v>1394</v>
      </c>
      <c r="F185" s="199" t="s">
        <v>1566</v>
      </c>
      <c r="G185" s="432">
        <f>VLOOKUP(E185,CRP!$G$252:$L$518,5,FALSE) +VLOOKUP(E185,CRP!$G$252:$L$518,6,FALSE)</f>
        <v>0</v>
      </c>
      <c r="H185" s="433">
        <f t="shared" si="2"/>
        <v>0</v>
      </c>
      <c r="I185" s="434"/>
      <c r="J185" s="434"/>
      <c r="K185" s="434"/>
      <c r="L185" s="434"/>
      <c r="M185" s="434"/>
      <c r="N185" s="434"/>
      <c r="O185" s="434"/>
      <c r="P185" s="434"/>
      <c r="Q185" s="434"/>
      <c r="R185" s="434"/>
      <c r="S185" s="434"/>
    </row>
    <row r="186" spans="1:19" ht="56.25" x14ac:dyDescent="0.25">
      <c r="A186" s="216" t="s">
        <v>388</v>
      </c>
      <c r="B186" s="217" t="s">
        <v>492</v>
      </c>
      <c r="C186" s="218" t="s">
        <v>493</v>
      </c>
      <c r="D186" s="219"/>
      <c r="E186" s="220" t="s">
        <v>917</v>
      </c>
      <c r="F186" s="199" t="s">
        <v>921</v>
      </c>
      <c r="G186" s="432">
        <f>VLOOKUP(E186,CRP!$G$252:$L$518,5,FALSE) +VLOOKUP(E186,CRP!$G$252:$L$518,6,FALSE)</f>
        <v>0</v>
      </c>
      <c r="H186" s="433">
        <f t="shared" si="2"/>
        <v>0</v>
      </c>
      <c r="I186" s="434"/>
      <c r="J186" s="434"/>
      <c r="K186" s="434"/>
      <c r="L186" s="434"/>
      <c r="M186" s="434"/>
      <c r="N186" s="434"/>
      <c r="O186" s="434"/>
      <c r="P186" s="434"/>
      <c r="Q186" s="434"/>
      <c r="R186" s="434"/>
      <c r="S186" s="434"/>
    </row>
    <row r="187" spans="1:19" ht="56.25" x14ac:dyDescent="0.25">
      <c r="A187" s="216" t="s">
        <v>388</v>
      </c>
      <c r="B187" s="217" t="s">
        <v>494</v>
      </c>
      <c r="C187" s="218" t="s">
        <v>493</v>
      </c>
      <c r="D187" s="219"/>
      <c r="E187" s="220" t="s">
        <v>918</v>
      </c>
      <c r="F187" s="199" t="s">
        <v>922</v>
      </c>
      <c r="G187" s="432">
        <f>VLOOKUP(E187,CRP!$G$252:$L$518,5,FALSE) +VLOOKUP(E187,CRP!$G$252:$L$518,6,FALSE)</f>
        <v>0</v>
      </c>
      <c r="H187" s="433">
        <f t="shared" si="2"/>
        <v>0</v>
      </c>
      <c r="I187" s="434"/>
      <c r="J187" s="434"/>
      <c r="K187" s="434"/>
      <c r="L187" s="434"/>
      <c r="M187" s="434"/>
      <c r="N187" s="434"/>
      <c r="O187" s="434"/>
      <c r="P187" s="434"/>
      <c r="Q187" s="434"/>
      <c r="R187" s="434"/>
      <c r="S187" s="434"/>
    </row>
    <row r="188" spans="1:19" ht="56.25" x14ac:dyDescent="0.25">
      <c r="A188" s="216" t="s">
        <v>388</v>
      </c>
      <c r="B188" s="217" t="s">
        <v>494</v>
      </c>
      <c r="C188" s="218" t="s">
        <v>493</v>
      </c>
      <c r="D188" s="219"/>
      <c r="E188" s="220" t="s">
        <v>1395</v>
      </c>
      <c r="F188" s="199" t="s">
        <v>1567</v>
      </c>
      <c r="G188" s="432">
        <f>VLOOKUP(E188,CRP!$G$252:$L$518,5,FALSE) +VLOOKUP(E188,CRP!$G$252:$L$518,6,FALSE)</f>
        <v>0</v>
      </c>
      <c r="H188" s="433">
        <f t="shared" si="2"/>
        <v>0</v>
      </c>
      <c r="I188" s="434"/>
      <c r="J188" s="434"/>
      <c r="K188" s="434"/>
      <c r="L188" s="434"/>
      <c r="M188" s="434"/>
      <c r="N188" s="434"/>
      <c r="O188" s="434"/>
      <c r="P188" s="434"/>
      <c r="Q188" s="434"/>
      <c r="R188" s="434"/>
      <c r="S188" s="434"/>
    </row>
    <row r="189" spans="1:19" ht="56.25" x14ac:dyDescent="0.25">
      <c r="A189" s="216" t="s">
        <v>388</v>
      </c>
      <c r="B189" s="217" t="s">
        <v>494</v>
      </c>
      <c r="C189" s="218" t="s">
        <v>493</v>
      </c>
      <c r="D189" s="219"/>
      <c r="E189" s="220" t="s">
        <v>919</v>
      </c>
      <c r="F189" s="199" t="s">
        <v>923</v>
      </c>
      <c r="G189" s="432">
        <f>VLOOKUP(E189,CRP!$G$252:$L$518,5,FALSE) +VLOOKUP(E189,CRP!$G$252:$L$518,6,FALSE)</f>
        <v>0</v>
      </c>
      <c r="H189" s="433">
        <f t="shared" si="2"/>
        <v>0</v>
      </c>
      <c r="I189" s="434"/>
      <c r="J189" s="434"/>
      <c r="K189" s="434"/>
      <c r="L189" s="434"/>
      <c r="M189" s="434"/>
      <c r="N189" s="434"/>
      <c r="O189" s="434"/>
      <c r="P189" s="434"/>
      <c r="Q189" s="434"/>
      <c r="R189" s="434"/>
      <c r="S189" s="434"/>
    </row>
    <row r="190" spans="1:19" ht="56.25" x14ac:dyDescent="0.25">
      <c r="A190" s="216" t="s">
        <v>495</v>
      </c>
      <c r="B190" s="217" t="s">
        <v>496</v>
      </c>
      <c r="C190" s="218" t="s">
        <v>493</v>
      </c>
      <c r="D190" s="219"/>
      <c r="E190" s="220" t="s">
        <v>496</v>
      </c>
      <c r="F190" s="199" t="s">
        <v>497</v>
      </c>
      <c r="G190" s="432">
        <f>VLOOKUP(E190,CRP!$G$252:$L$518,5,FALSE) +VLOOKUP(E190,CRP!$G$252:$L$518,6,FALSE)</f>
        <v>0</v>
      </c>
      <c r="H190" s="433">
        <f t="shared" si="2"/>
        <v>0</v>
      </c>
      <c r="I190" s="434"/>
      <c r="J190" s="434"/>
      <c r="K190" s="434"/>
      <c r="L190" s="434"/>
      <c r="M190" s="434"/>
      <c r="N190" s="434"/>
      <c r="O190" s="434"/>
      <c r="P190" s="434"/>
      <c r="Q190" s="434"/>
      <c r="R190" s="434"/>
      <c r="S190" s="434"/>
    </row>
    <row r="191" spans="1:19" ht="56.25" x14ac:dyDescent="0.25">
      <c r="A191" s="216" t="s">
        <v>498</v>
      </c>
      <c r="B191" s="217" t="s">
        <v>499</v>
      </c>
      <c r="C191" s="218" t="s">
        <v>493</v>
      </c>
      <c r="D191" s="219"/>
      <c r="E191" s="220" t="s">
        <v>1396</v>
      </c>
      <c r="F191" s="199" t="s">
        <v>500</v>
      </c>
      <c r="G191" s="432">
        <f>VLOOKUP(E191,CRP!$G$252:$L$518,5,FALSE) +VLOOKUP(E191,CRP!$G$252:$L$518,6,FALSE)</f>
        <v>0</v>
      </c>
      <c r="H191" s="433">
        <f t="shared" si="2"/>
        <v>0</v>
      </c>
      <c r="I191" s="434"/>
      <c r="J191" s="434"/>
      <c r="K191" s="434"/>
      <c r="L191" s="434"/>
      <c r="M191" s="434"/>
      <c r="N191" s="434"/>
      <c r="O191" s="434"/>
      <c r="P191" s="434"/>
      <c r="Q191" s="434"/>
      <c r="R191" s="434"/>
      <c r="S191" s="434"/>
    </row>
    <row r="192" spans="1:19" ht="56.25" x14ac:dyDescent="0.25">
      <c r="A192" s="216" t="s">
        <v>498</v>
      </c>
      <c r="B192" s="217" t="s">
        <v>499</v>
      </c>
      <c r="C192" s="218" t="s">
        <v>493</v>
      </c>
      <c r="D192" s="219"/>
      <c r="E192" s="220" t="s">
        <v>1397</v>
      </c>
      <c r="F192" s="199" t="s">
        <v>1565</v>
      </c>
      <c r="G192" s="432">
        <f>VLOOKUP(E192,CRP!$G$252:$L$518,5,FALSE) +VLOOKUP(E192,CRP!$G$252:$L$518,6,FALSE)</f>
        <v>0</v>
      </c>
      <c r="H192" s="433">
        <f t="shared" si="2"/>
        <v>0</v>
      </c>
      <c r="I192" s="434"/>
      <c r="J192" s="434"/>
      <c r="K192" s="434"/>
      <c r="L192" s="434"/>
      <c r="M192" s="434"/>
      <c r="N192" s="434"/>
      <c r="O192" s="434"/>
      <c r="P192" s="434"/>
      <c r="Q192" s="434"/>
      <c r="R192" s="434"/>
      <c r="S192" s="434"/>
    </row>
    <row r="193" spans="1:19" ht="56.25" x14ac:dyDescent="0.25">
      <c r="A193" s="216" t="s">
        <v>495</v>
      </c>
      <c r="B193" s="217" t="s">
        <v>501</v>
      </c>
      <c r="C193" s="218" t="s">
        <v>493</v>
      </c>
      <c r="D193" s="219"/>
      <c r="E193" s="220" t="s">
        <v>501</v>
      </c>
      <c r="F193" s="199" t="s">
        <v>502</v>
      </c>
      <c r="G193" s="432">
        <f>VLOOKUP(E193,CRP!$G$252:$L$518,5,FALSE) +VLOOKUP(E193,CRP!$G$252:$L$518,6,FALSE)</f>
        <v>0</v>
      </c>
      <c r="H193" s="433">
        <f t="shared" si="2"/>
        <v>0</v>
      </c>
      <c r="I193" s="434"/>
      <c r="J193" s="434"/>
      <c r="K193" s="434"/>
      <c r="L193" s="434"/>
      <c r="M193" s="434"/>
      <c r="N193" s="434"/>
      <c r="O193" s="434"/>
      <c r="P193" s="434"/>
      <c r="Q193" s="434"/>
      <c r="R193" s="434"/>
      <c r="S193" s="434"/>
    </row>
    <row r="194" spans="1:19" ht="56.25" x14ac:dyDescent="0.25">
      <c r="A194" s="216" t="s">
        <v>498</v>
      </c>
      <c r="B194" s="217" t="s">
        <v>503</v>
      </c>
      <c r="C194" s="218" t="s">
        <v>493</v>
      </c>
      <c r="D194" s="219"/>
      <c r="E194" s="220" t="s">
        <v>1398</v>
      </c>
      <c r="F194" s="199" t="s">
        <v>504</v>
      </c>
      <c r="G194" s="432">
        <f>VLOOKUP(E194,CRP!$G$252:$L$518,5,FALSE) +VLOOKUP(E194,CRP!$G$252:$L$518,6,FALSE)</f>
        <v>0</v>
      </c>
      <c r="H194" s="433">
        <f t="shared" si="2"/>
        <v>0</v>
      </c>
      <c r="I194" s="434"/>
      <c r="J194" s="434"/>
      <c r="K194" s="434"/>
      <c r="L194" s="434"/>
      <c r="M194" s="434"/>
      <c r="N194" s="434"/>
      <c r="O194" s="434"/>
      <c r="P194" s="434"/>
      <c r="Q194" s="434"/>
      <c r="R194" s="434"/>
      <c r="S194" s="434"/>
    </row>
    <row r="195" spans="1:19" ht="56.25" x14ac:dyDescent="0.25">
      <c r="A195" s="216" t="s">
        <v>498</v>
      </c>
      <c r="B195" s="217" t="s">
        <v>503</v>
      </c>
      <c r="C195" s="218" t="s">
        <v>493</v>
      </c>
      <c r="D195" s="219"/>
      <c r="E195" s="220" t="s">
        <v>1399</v>
      </c>
      <c r="F195" s="199" t="s">
        <v>504</v>
      </c>
      <c r="G195" s="432">
        <f>VLOOKUP(E195,CRP!$G$252:$L$518,5,FALSE) +VLOOKUP(E195,CRP!$G$252:$L$518,6,FALSE)</f>
        <v>0</v>
      </c>
      <c r="H195" s="433">
        <f t="shared" si="2"/>
        <v>0</v>
      </c>
      <c r="I195" s="434"/>
      <c r="J195" s="434"/>
      <c r="K195" s="434"/>
      <c r="L195" s="434"/>
      <c r="M195" s="434"/>
      <c r="N195" s="434"/>
      <c r="O195" s="434"/>
      <c r="P195" s="434"/>
      <c r="Q195" s="434"/>
      <c r="R195" s="434"/>
      <c r="S195" s="434"/>
    </row>
    <row r="196" spans="1:19" ht="56.25" x14ac:dyDescent="0.25">
      <c r="A196" s="216" t="s">
        <v>495</v>
      </c>
      <c r="B196" s="217" t="s">
        <v>505</v>
      </c>
      <c r="C196" s="218" t="s">
        <v>493</v>
      </c>
      <c r="D196" s="219"/>
      <c r="E196" s="220" t="s">
        <v>505</v>
      </c>
      <c r="F196" s="199" t="s">
        <v>506</v>
      </c>
      <c r="G196" s="432">
        <f>VLOOKUP(E196,CRP!$G$252:$L$518,5,FALSE) +VLOOKUP(E196,CRP!$G$252:$L$518,6,FALSE)</f>
        <v>0</v>
      </c>
      <c r="H196" s="433">
        <f t="shared" si="2"/>
        <v>0</v>
      </c>
      <c r="I196" s="434"/>
      <c r="J196" s="434"/>
      <c r="K196" s="434"/>
      <c r="L196" s="434"/>
      <c r="M196" s="434"/>
      <c r="N196" s="434"/>
      <c r="O196" s="434"/>
      <c r="P196" s="434"/>
      <c r="Q196" s="434"/>
      <c r="R196" s="434"/>
      <c r="S196" s="434"/>
    </row>
    <row r="197" spans="1:19" ht="56.25" x14ac:dyDescent="0.25">
      <c r="A197" s="216" t="s">
        <v>498</v>
      </c>
      <c r="B197" s="217" t="s">
        <v>507</v>
      </c>
      <c r="C197" s="218" t="s">
        <v>493</v>
      </c>
      <c r="D197" s="219"/>
      <c r="E197" s="220" t="s">
        <v>1400</v>
      </c>
      <c r="F197" s="199" t="s">
        <v>508</v>
      </c>
      <c r="G197" s="432">
        <f>VLOOKUP(E197,CRP!$G$252:$L$518,5,FALSE) +VLOOKUP(E197,CRP!$G$252:$L$518,6,FALSE)</f>
        <v>0</v>
      </c>
      <c r="H197" s="433">
        <f t="shared" si="2"/>
        <v>0</v>
      </c>
      <c r="I197" s="434"/>
      <c r="J197" s="434"/>
      <c r="K197" s="434"/>
      <c r="L197" s="434"/>
      <c r="M197" s="434"/>
      <c r="N197" s="434"/>
      <c r="O197" s="434"/>
      <c r="P197" s="434"/>
      <c r="Q197" s="434"/>
      <c r="R197" s="434"/>
      <c r="S197" s="434"/>
    </row>
    <row r="198" spans="1:19" ht="56.25" x14ac:dyDescent="0.25">
      <c r="A198" s="216" t="s">
        <v>498</v>
      </c>
      <c r="B198" s="217" t="s">
        <v>507</v>
      </c>
      <c r="C198" s="218" t="s">
        <v>493</v>
      </c>
      <c r="D198" s="219"/>
      <c r="E198" s="220" t="s">
        <v>1401</v>
      </c>
      <c r="F198" s="199" t="s">
        <v>508</v>
      </c>
      <c r="G198" s="432">
        <f>VLOOKUP(E198,CRP!$G$252:$L$518,5,FALSE) +VLOOKUP(E198,CRP!$G$252:$L$518,6,FALSE)</f>
        <v>0</v>
      </c>
      <c r="H198" s="433">
        <f t="shared" si="2"/>
        <v>0</v>
      </c>
      <c r="I198" s="434"/>
      <c r="J198" s="434"/>
      <c r="K198" s="434"/>
      <c r="L198" s="434"/>
      <c r="M198" s="434"/>
      <c r="N198" s="434"/>
      <c r="O198" s="434"/>
      <c r="P198" s="434"/>
      <c r="Q198" s="434"/>
      <c r="R198" s="434"/>
      <c r="S198" s="434"/>
    </row>
    <row r="199" spans="1:19" ht="56.25" x14ac:dyDescent="0.25">
      <c r="A199" s="216" t="s">
        <v>495</v>
      </c>
      <c r="B199" s="217" t="s">
        <v>509</v>
      </c>
      <c r="C199" s="218" t="s">
        <v>493</v>
      </c>
      <c r="D199" s="219"/>
      <c r="E199" s="220" t="s">
        <v>509</v>
      </c>
      <c r="F199" s="199" t="s">
        <v>510</v>
      </c>
      <c r="G199" s="432">
        <f>VLOOKUP(E199,CRP!$G$252:$L$518,5,FALSE) +VLOOKUP(E199,CRP!$G$252:$L$518,6,FALSE)</f>
        <v>0</v>
      </c>
      <c r="H199" s="433">
        <f t="shared" si="2"/>
        <v>0</v>
      </c>
      <c r="I199" s="434"/>
      <c r="J199" s="434"/>
      <c r="K199" s="434"/>
      <c r="L199" s="434"/>
      <c r="M199" s="434"/>
      <c r="N199" s="434"/>
      <c r="O199" s="434"/>
      <c r="P199" s="434"/>
      <c r="Q199" s="434"/>
      <c r="R199" s="434"/>
      <c r="S199" s="434"/>
    </row>
    <row r="200" spans="1:19" ht="33.75" x14ac:dyDescent="0.25">
      <c r="A200" s="216" t="s">
        <v>498</v>
      </c>
      <c r="B200" s="217" t="s">
        <v>511</v>
      </c>
      <c r="C200" s="218" t="s">
        <v>512</v>
      </c>
      <c r="D200" s="219"/>
      <c r="E200" s="220" t="s">
        <v>1438</v>
      </c>
      <c r="F200" s="199" t="s">
        <v>513</v>
      </c>
      <c r="G200" s="432">
        <f>VLOOKUP(E200,CRP!$G$252:$L$518,5,FALSE) +VLOOKUP(E200,CRP!$G$252:$L$518,6,FALSE)</f>
        <v>0</v>
      </c>
      <c r="H200" s="433">
        <f t="shared" ref="H200:H201" si="3">G200-SUM(I200:S200)</f>
        <v>0</v>
      </c>
      <c r="I200" s="434"/>
      <c r="J200" s="434"/>
      <c r="K200" s="434"/>
      <c r="L200" s="434"/>
      <c r="M200" s="434"/>
      <c r="N200" s="434"/>
      <c r="O200" s="434"/>
      <c r="P200" s="434"/>
      <c r="Q200" s="434"/>
      <c r="R200" s="434"/>
      <c r="S200" s="434"/>
    </row>
    <row r="201" spans="1:19" ht="33.75" x14ac:dyDescent="0.25">
      <c r="A201" s="216" t="s">
        <v>495</v>
      </c>
      <c r="B201" s="217">
        <v>649</v>
      </c>
      <c r="C201" s="218" t="s">
        <v>512</v>
      </c>
      <c r="D201" s="219"/>
      <c r="E201" s="220" t="s">
        <v>1347</v>
      </c>
      <c r="F201" s="199" t="s">
        <v>514</v>
      </c>
      <c r="G201" s="432">
        <f>VLOOKUP(E201,CRP!$G$252:$L$518,5,FALSE) +VLOOKUP(E201,CRP!$G$252:$L$518,6,FALSE)</f>
        <v>0</v>
      </c>
      <c r="H201" s="433">
        <f t="shared" si="3"/>
        <v>0</v>
      </c>
      <c r="I201" s="434"/>
      <c r="J201" s="434"/>
      <c r="K201" s="434"/>
      <c r="L201" s="434"/>
      <c r="M201" s="434"/>
      <c r="N201" s="434"/>
      <c r="O201" s="434"/>
      <c r="P201" s="434"/>
      <c r="Q201" s="434"/>
      <c r="R201" s="434"/>
      <c r="S201" s="434"/>
    </row>
  </sheetData>
  <mergeCells count="3">
    <mergeCell ref="F5:G5"/>
    <mergeCell ref="A1:J1"/>
    <mergeCell ref="A2:G3"/>
  </mergeCells>
  <conditionalFormatting sqref="H7:H201">
    <cfRule type="cellIs" dxfId="2" priority="19" operator="lessThan">
      <formula>0</formula>
    </cfRule>
    <cfRule type="cellIs" dxfId="1" priority="20" operator="greaterThan">
      <formula>0</formula>
    </cfRule>
    <cfRule type="cellIs" dxfId="0" priority="21" operator="greaterThan">
      <formula>0</formula>
    </cfRule>
  </conditionalFormatting>
  <hyperlinks>
    <hyperlink ref="A1" location="Paramétrage!A1" display="Retour vers le paramétrage "/>
    <hyperlink ref="A1:J1" location="Identification!A1" display="Retour vers l'identification"/>
  </hyperlinks>
  <pageMargins left="0.51181102362204722" right="0.51181102362204722" top="0.55118110236220474" bottom="0.74803149606299213" header="0.31496062992125984" footer="0.31496062992125984"/>
  <pageSetup paperSize="9" scale="5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21</vt:i4>
      </vt:variant>
    </vt:vector>
  </HeadingPairs>
  <TitlesOfParts>
    <vt:vector size="33" baseType="lpstr">
      <vt:lpstr>Principe de l'import</vt:lpstr>
      <vt:lpstr>Identification</vt:lpstr>
      <vt:lpstr>CRP</vt:lpstr>
      <vt:lpstr>CN</vt:lpstr>
      <vt:lpstr>cpte_CN</vt:lpstr>
      <vt:lpstr>C_ind</vt:lpstr>
      <vt:lpstr>ETPR</vt:lpstr>
      <vt:lpstr>cle_UO</vt:lpstr>
      <vt:lpstr>Produits par SA</vt:lpstr>
      <vt:lpstr>ID_Urgences</vt:lpstr>
      <vt:lpstr>SAU_SMUR_ATU</vt:lpstr>
      <vt:lpstr>LGG sur SAMT</vt:lpstr>
      <vt:lpstr>cle_UO_listeSA</vt:lpstr>
      <vt:lpstr>CN_listeSA</vt:lpstr>
      <vt:lpstr>CN!cpte_CN_listeSA</vt:lpstr>
      <vt:lpstr>cpte_CN_listeSA</vt:lpstr>
      <vt:lpstr>ETPR_listeSA</vt:lpstr>
      <vt:lpstr>C_ind!Impression_des_titres</vt:lpstr>
      <vt:lpstr>cle_UO!Impression_des_titres</vt:lpstr>
      <vt:lpstr>CN!Impression_des_titres</vt:lpstr>
      <vt:lpstr>cpte_CN!Impression_des_titres</vt:lpstr>
      <vt:lpstr>CRP!Impression_des_titres</vt:lpstr>
      <vt:lpstr>ETPR!Impression_des_titres</vt:lpstr>
      <vt:lpstr>'Produits par SA'!Impression_des_titres</vt:lpstr>
      <vt:lpstr>Produits_par_SA_listeSA</vt:lpstr>
      <vt:lpstr>C_ind!Zone_d_impression</vt:lpstr>
      <vt:lpstr>cle_UO!Zone_d_impression</vt:lpstr>
      <vt:lpstr>CN!Zone_d_impression</vt:lpstr>
      <vt:lpstr>cpte_CN!Zone_d_impression</vt:lpstr>
      <vt:lpstr>CRP!Zone_d_impression</vt:lpstr>
      <vt:lpstr>ETPR!Zone_d_impression</vt:lpstr>
      <vt:lpstr>Identification!Zone_d_impression</vt:lpstr>
      <vt:lpstr>'Produits par SA'!Zone_d_impression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 TEUTSCH</dc:creator>
  <cp:lastModifiedBy>Agnès TEUTSCH</cp:lastModifiedBy>
  <cp:lastPrinted>2017-04-25T14:44:15Z</cp:lastPrinted>
  <dcterms:created xsi:type="dcterms:W3CDTF">2016-03-02T14:46:26Z</dcterms:created>
  <dcterms:modified xsi:type="dcterms:W3CDTF">2017-05-29T09:16:41Z</dcterms:modified>
</cp:coreProperties>
</file>